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<sst xmlns="http://schemas.openxmlformats.org/spreadsheetml/2006/main" uniqueCount="74">
  <si>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</si>
  <si>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</si>
  <si>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</si>
  <si>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</si>
  <si>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</si>
  <si>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</si>
  <si>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</si>
  <si>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</si>
  <si>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</si>
  <si>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</si>
  <si>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</si>
  <si>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</si>
  <si>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</si>
  <si>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</si>
  <si>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</si>
  <si>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</si>
  <si>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</si>
  <si>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</si>
  <si>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</si>
  <si>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</si>
  <si>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</si>
  <si>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</si>
  <si>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</si>
  <si>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</si>
  <si>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Ngói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</si>
  <si>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</si>
  <si>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</si>
  <si>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</si>
  <si>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</si>
  <si>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</si>
  <si>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</si>
  <si>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</si>
  <si>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</si>
  <si>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khói 48868 CTH: 400mmx800mm</t>
  </si>
  <si>
    <t>m²</t>
  </si>
  <si>
    <t>Gạch bán sứ màu đen vân đá 48903 CTH: 400mmx800mm</t>
  </si>
  <si>
    <t>Đông Nam Á</t>
  </si>
  <si>
    <t>Gạch men màu trắng vân khói C601 ĐNA: 600mmx600mm</t>
  </si>
  <si>
    <t>Viglacera</t>
  </si>
  <si>
    <t>Gạch granite màu kem vân đá ECO-S830 VIG: 800mmx800mm</t>
  </si>
  <si>
    <t>Gạch bán sứ vân giả gỗ PL2803 VIG</t>
  </si>
  <si>
    <t>Gạch granite màu xanh vân cát CBP605 VIG: 600mmx600mm</t>
  </si>
  <si>
    <t>Hoàn Mỹ</t>
  </si>
  <si>
    <t>Gạch granite vân gỗ xám 33021HM: 800mmx800mm</t>
  </si>
  <si>
    <t>II. Sơn</t>
  </si>
  <si>
    <t>KCC</t>
  </si>
  <si>
    <t>Sơn nước nội thất KORECLEAN lau chùi vượt trội Mờ Màu Pha KCC(#ffffff)</t>
  </si>
  <si>
    <t>Thùng</t>
  </si>
  <si>
    <t>DULUX</t>
  </si>
  <si>
    <t>Sơn nước nội thất INSPIRE Bề mặt mờ - 39A Màu Pha Dulux(#ffffff)</t>
  </si>
  <si>
    <t>Sơn nước trong nhà TOTAL Bề mặt mờ - 30C Màu Pha Maxilite(#ffffff)</t>
  </si>
  <si>
    <t>Sơn nước nội thất sinh học siêu cao cấp BETTER LIVING AIR CLEAN Siêu Bóng - C896B Màu Pha Dulux(#ffffff)</t>
  </si>
  <si>
    <t>Lon</t>
  </si>
  <si>
    <t>Sơn nước nội thất kinh tế KOREINTEX KCC(#ffffff)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</si>
  <si>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</si>
  <si>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</si>
  <si>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</si>
  <si>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</si>
  <si>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</si>
  <si>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</si>
  <si>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</si>
  <si>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</si>
  <si>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V. Vật tư hoàn thiện</t>
  </si>
  <si>
    <t>Không có</t>
  </si>
  <si>
    <t>Máy nước nóng năng lượng mặt trời</t>
  </si>
  <si>
    <t>Cái</t>
  </si>
  <si>
    <t>Cửa đi 2 cánh</t>
  </si>
  <si>
    <t>Cửa đi 1 cánh</t>
  </si>
  <si>
    <t>Cửa đi vệ sinh 1 cánh</t>
  </si>
  <si>
    <t>Cửa sổ 1 cánh</t>
  </si>
  <si>
    <t>Ống nhựa</t>
  </si>
  <si>
    <t>m</t>
  </si>
  <si>
    <t>Dây điện</t>
  </si>
  <si>
    <t>Bồn nước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</si>
</sst>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165" fillId="2" borderId="1" applyFont="1" applyNumberFormat="1" applyFill="1" applyBorder="1" applyAlignment="1">
      <alignment horizontal="general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33bde295d11ad271136b3a392d159694.jpg"/><Relationship Id="rId3" Type="http://schemas.openxmlformats.org/officeDocument/2006/relationships/image" Target="../media/f31873f767dadf02e90954ecd6d94564.jpg"/><Relationship Id="rId4" Type="http://schemas.openxmlformats.org/officeDocument/2006/relationships/image" Target="../media/8b8175c03c31791c86b65ac98ac4b225.jpg"/><Relationship Id="rId5" Type="http://schemas.openxmlformats.org/officeDocument/2006/relationships/image" Target="../media/eae9f5fb96ea5651e9963704ee566dcf.jpg"/><Relationship Id="rId6" Type="http://schemas.openxmlformats.org/officeDocument/2006/relationships/image" Target="../media/3a8005870c4fc4bc7f1846e1ca8521ac.jpg"/><Relationship Id="rId7" Type="http://schemas.openxmlformats.org/officeDocument/2006/relationships/image" Target="../media/3b93f2ca2bbcf6dfcdba318ecbcf25cf.jpg"/><Relationship Id="rId8" Type="http://schemas.openxmlformats.org/officeDocument/2006/relationships/image" Target="../media/7b759abddbb58f6ace5c4d85f1cd18d9.jpg"/><Relationship Id="rId9" Type="http://schemas.openxmlformats.org/officeDocument/2006/relationships/image" Target="../media/144462ebc637a8493b0719fe9e213487.jpg"/><Relationship Id="rId10" Type="http://schemas.openxmlformats.org/officeDocument/2006/relationships/image" Target="../media/a653fa609b7a1a842f1d640917e578c0.png"/><Relationship Id="rId11" Type="http://schemas.openxmlformats.org/officeDocument/2006/relationships/image" Target="../media/8d0d6d888b53c0822779f27e95fb1e85.png"/><Relationship Id="rId12" Type="http://schemas.openxmlformats.org/officeDocument/2006/relationships/image" Target="../media/8a733f0ad0e621ce5b88bc6ed646b5ed.jpg"/><Relationship Id="rId13" Type="http://schemas.openxmlformats.org/officeDocument/2006/relationships/image" Target="../media/ae8c8bdb3406d71b9ad4d385d1563bc2.jpg"/><Relationship Id="rId14" Type="http://schemas.openxmlformats.org/officeDocument/2006/relationships/image" Target="../media/8eae6efeaab2208655c14d4ca91406f8.png"/><Relationship Id="rId15" Type="http://schemas.openxmlformats.org/officeDocument/2006/relationships/image" Target="../media/d748c8db5388c8d79ed285ddc3563f30.png"/><Relationship Id="rId16" Type="http://schemas.openxmlformats.org/officeDocument/2006/relationships/image" Target="../media/3881bca20cc9fc3eabd62b5d493630ec.png"/><Relationship Id="rId17" Type="http://schemas.openxmlformats.org/officeDocument/2006/relationships/image" Target="../media/34c47478ce091a89b78c78310159b383.png"/><Relationship Id="rId18" Type="http://schemas.openxmlformats.org/officeDocument/2006/relationships/image" Target="../media/a8a0360621df66f94a0fe918d9a35ba3.jpg"/><Relationship Id="rId19" Type="http://schemas.openxmlformats.org/officeDocument/2006/relationships/image" Target="../media/c07975ceb61abb5fc02809e331d001cb.jpg"/><Relationship Id="rId20" Type="http://schemas.openxmlformats.org/officeDocument/2006/relationships/image" Target="../media/28f6db752b9b4c33b9777f8db73b9479.jpg"/><Relationship Id="rId21" Type="http://schemas.openxmlformats.org/officeDocument/2006/relationships/image" Target="../media/3a52f742d92442b76eb17d9c6106ab13.jpg"/><Relationship Id="rId22" Type="http://schemas.openxmlformats.org/officeDocument/2006/relationships/image" Target="../media/9362a227cd98a23536fc3b4a8971de26.jpg"/><Relationship Id="rId23" Type="http://schemas.openxmlformats.org/officeDocument/2006/relationships/image" Target="../media/81d7f9047e7bfcb1817b16fe162e512c.jpg"/><Relationship Id="rId24" Type="http://schemas.openxmlformats.org/officeDocument/2006/relationships/image" Target="../media/870fcbab7c87c8763023aa8934a3678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428750" cy="7143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3619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62025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714375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828675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  <col min="4" max="4" width="9.10" hidden="true" style="0"/>
    <col min="5" max="5" width="9.10" hidden="true" style="0"/>
  </cols>
  <sheetData>
    <row r="1" spans="1:5" customHeight="1" ht="60">
      <c r="A1" s="3"/>
      <c r="B1" s="3"/>
      <c r="C1" s="35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6">
        <v>1</v>
      </c>
      <c r="B3" s="32" t="s">
        <v>4</v>
      </c>
      <c r="C3" s="33">
        <f>LOOKUP(2,1/(NOT(ISBLANK('Báo giá phần thô'!D:D))),'Báo giá phần thô'!D:D)</f>
        <v>492269612</v>
      </c>
    </row>
    <row r="4" spans="1:5" customHeight="1" ht="30">
      <c r="A4" s="26">
        <v>2</v>
      </c>
      <c r="B4" s="32" t="s">
        <v>5</v>
      </c>
      <c r="C4" s="33">
        <f>LOOKUP(2,1/(NOT(ISBLANK('Vật tư hoàn thiện'!H:H))),'Vật tư hoàn thiện'!H:H)</f>
        <v>173639240</v>
      </c>
    </row>
    <row r="5" spans="1:5">
      <c r="A5" s="2">
        <v>2.1</v>
      </c>
      <c r="B5" s="2" t="s">
        <v>7</v>
      </c>
      <c r="C5" s="34">
        <f>'Vật tư hoàn thiện'!I11</f>
        <v>55372500</v>
      </c>
    </row>
    <row r="6" spans="1:5">
      <c r="A6" s="2">
        <v>2.2</v>
      </c>
      <c r="B6" s="2" t="s">
        <v>8</v>
      </c>
      <c r="C6" s="34">
        <f>'Vật tư hoàn thiện'!I17</f>
        <v>7749940</v>
      </c>
    </row>
    <row r="7" spans="1:5">
      <c r="A7" s="2">
        <v>2.3</v>
      </c>
      <c r="B7" s="2" t="s">
        <v>9</v>
      </c>
      <c r="C7" s="34">
        <f>'Vật tư hoàn thiện'!I21</f>
        <v>12710000</v>
      </c>
    </row>
    <row r="8" spans="1:5">
      <c r="A8" s="2">
        <v>2.4</v>
      </c>
      <c r="B8" s="2" t="s">
        <v>5</v>
      </c>
      <c r="C8" s="34">
        <f>'Vật tư hoàn thiện'!I31</f>
        <v>97806800</v>
      </c>
    </row>
    <row r="9" spans="1:5">
      <c r="A9" s="2">
        <v>2.5</v>
      </c>
      <c r="B9" s="2" t="s">
        <v>10</v>
      </c>
      <c r="C9" s="34"/>
    </row>
    <row r="10" spans="1:5">
      <c r="A10" s="2">
        <v>2.6</v>
      </c>
      <c r="B10" s="2" t="s">
        <v>11</v>
      </c>
      <c r="C10" s="34"/>
    </row>
    <row r="11" spans="1:5">
      <c r="A11" s="26">
        <v>3</v>
      </c>
      <c r="B11" s="32" t="s">
        <v>6</v>
      </c>
      <c r="C11" s="33">
        <f>SUM(C12:C12)</f>
        <v>195200000</v>
      </c>
    </row>
    <row r="12" spans="1:5">
      <c r="A12" s="15">
        <v>3.1</v>
      </c>
      <c r="B12" s="17" t="s">
        <v>12</v>
      </c>
      <c r="C12" s="18">
        <f>ROUND(E12, 3)*D12</f>
        <v>195200000</v>
      </c>
      <c r="D12" s="16">
        <v>1600000.0</v>
      </c>
      <c r="E12" s="16">
        <v>122.0</v>
      </c>
    </row>
    <row r="13" spans="1:5">
      <c r="A13" s="22" t="s">
        <v>13</v>
      </c>
      <c r="C13" s="23">
        <f>SUM(C3:C4)+C11</f>
        <v>861108852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1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8"/>
      <c r="C1" s="24" t="s">
        <v>14</v>
      </c>
    </row>
    <row r="2" spans="1:8" customHeight="1" ht="60">
      <c r="A2" s="26" t="s">
        <v>15</v>
      </c>
      <c r="B2" s="29" t="s">
        <v>16</v>
      </c>
      <c r="C2" s="30" t="s">
        <v>17</v>
      </c>
      <c r="D2" s="29" t="s">
        <v>18</v>
      </c>
    </row>
    <row r="3" spans="1:8">
      <c r="A3" s="17" t="s">
        <v>19</v>
      </c>
      <c r="B3" s="18">
        <v>1800.0</v>
      </c>
      <c r="C3" s="20">
        <v>8540.0</v>
      </c>
      <c r="D3" s="18">
        <f>ROUND(C3, 3)*B3</f>
        <v>15372000</v>
      </c>
    </row>
    <row r="4" spans="1:8">
      <c r="A4" s="17" t="s">
        <v>20</v>
      </c>
      <c r="B4" s="18">
        <v>350000.0</v>
      </c>
      <c r="C4" s="19">
        <v>11.712</v>
      </c>
      <c r="D4" s="18">
        <f>ROUND(C4, 3)*B4</f>
        <v>4099200</v>
      </c>
    </row>
    <row r="5" spans="1:8">
      <c r="A5" s="17" t="s">
        <v>21</v>
      </c>
      <c r="B5" s="18">
        <v>400000.0</v>
      </c>
      <c r="C5" s="19">
        <v>21.96</v>
      </c>
      <c r="D5" s="18">
        <f>ROUND(C5, 3)*B5</f>
        <v>8784000</v>
      </c>
    </row>
    <row r="6" spans="1:8">
      <c r="A6" s="17" t="s">
        <v>22</v>
      </c>
      <c r="B6" s="18">
        <v>10.0</v>
      </c>
      <c r="C6" s="20">
        <v>4514.0</v>
      </c>
      <c r="D6" s="18">
        <f>ROUND(C6, 3)*B6</f>
        <v>45140</v>
      </c>
    </row>
    <row r="7" spans="1:8">
      <c r="A7" s="17" t="s">
        <v>23</v>
      </c>
      <c r="B7" s="18">
        <v>1700.0</v>
      </c>
      <c r="C7" s="20">
        <v>28770.0</v>
      </c>
      <c r="D7" s="18">
        <f>ROUND(C7, 3)*B7</f>
        <v>48909000</v>
      </c>
    </row>
    <row r="8" spans="1:8">
      <c r="A8" s="17" t="s">
        <v>24</v>
      </c>
      <c r="B8" s="18">
        <v>22140.0</v>
      </c>
      <c r="C8" s="19">
        <v>1944.8</v>
      </c>
      <c r="D8" s="18">
        <f>ROUND(C8, 3)*B8</f>
        <v>43057872</v>
      </c>
    </row>
    <row r="9" spans="1:8">
      <c r="A9" s="17" t="s">
        <v>25</v>
      </c>
      <c r="B9" s="18">
        <v>19800.0</v>
      </c>
      <c r="C9" s="20">
        <v>18788.0</v>
      </c>
      <c r="D9" s="18">
        <f>ROUND(C9, 3)*B9</f>
        <v>372002400</v>
      </c>
    </row>
    <row r="10" spans="1:8">
      <c r="A10" s="27" t="s">
        <v>13</v>
      </c>
      <c r="B10" s="18"/>
      <c r="C10" s="20"/>
      <c r="D10" s="31">
        <f>SUM(D3:D9)</f>
        <v>492269612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2"/>
  <sheetViews>
    <sheetView tabSelected="0" workbookViewId="0" showGridLines="true" showRowColHeaders="1">
      <selection activeCell="H32" sqref="H32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3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11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26</v>
      </c>
      <c r="E1" s="1"/>
      <c r="F1" s="6"/>
      <c r="G1" s="9"/>
      <c r="H1" s="6"/>
    </row>
    <row r="3" spans="1:9" customHeight="1" ht="60">
      <c r="A3" s="5" t="s">
        <v>1</v>
      </c>
      <c r="B3" s="5" t="s">
        <v>27</v>
      </c>
      <c r="C3" s="5" t="s">
        <v>28</v>
      </c>
      <c r="D3" s="5" t="s">
        <v>29</v>
      </c>
      <c r="E3" s="5" t="s">
        <v>30</v>
      </c>
      <c r="F3" s="7" t="s">
        <v>16</v>
      </c>
      <c r="G3" s="10" t="s">
        <v>17</v>
      </c>
      <c r="H3" s="7" t="s">
        <v>18</v>
      </c>
    </row>
    <row r="4" spans="1:9" customHeight="1" ht="40">
      <c r="A4" s="12" t="s">
        <v>31</v>
      </c>
      <c r="B4" s="12"/>
      <c r="C4" s="12"/>
      <c r="D4" s="12"/>
      <c r="E4" s="12"/>
      <c r="F4" s="13">
        <f>'Vật tư hoàn thiện'!I11</f>
        <v>55372500</v>
      </c>
      <c r="G4" s="14"/>
      <c r="H4" s="13"/>
    </row>
    <row r="5" spans="1:9" customHeight="1" ht="100">
      <c r="A5" s="15">
        <v>1</v>
      </c>
      <c r="B5" s="15"/>
      <c r="C5" s="17" t="s">
        <v>32</v>
      </c>
      <c r="D5" s="17" t="s">
        <v>33</v>
      </c>
      <c r="E5" s="15" t="s">
        <v>34</v>
      </c>
      <c r="F5" s="18">
        <v>289000</v>
      </c>
      <c r="G5" s="20">
        <v>0</v>
      </c>
      <c r="H5" s="18">
        <f>ROUND(G5, 3)*F5</f>
        <v>0</v>
      </c>
      <c r="I5" s="16"/>
    </row>
    <row r="6" spans="1:9" customHeight="1" ht="100">
      <c r="A6" s="15">
        <v>2</v>
      </c>
      <c r="B6" s="15"/>
      <c r="C6" s="17" t="s">
        <v>32</v>
      </c>
      <c r="D6" s="17" t="s">
        <v>35</v>
      </c>
      <c r="E6" s="15" t="s">
        <v>34</v>
      </c>
      <c r="F6" s="18">
        <v>323000</v>
      </c>
      <c r="G6" s="20">
        <v>37</v>
      </c>
      <c r="H6" s="18">
        <f>ROUND(G6, 3)*F6</f>
        <v>11951000</v>
      </c>
      <c r="I6" s="16"/>
    </row>
    <row r="7" spans="1:9" customHeight="1" ht="100">
      <c r="A7" s="15">
        <v>3</v>
      </c>
      <c r="B7" s="15"/>
      <c r="C7" s="17" t="s">
        <v>36</v>
      </c>
      <c r="D7" s="17" t="s">
        <v>37</v>
      </c>
      <c r="E7" s="15" t="s">
        <v>34</v>
      </c>
      <c r="F7" s="18">
        <v>143000</v>
      </c>
      <c r="G7" s="20">
        <v>13</v>
      </c>
      <c r="H7" s="18">
        <f>ROUND(G7, 3)*F7</f>
        <v>1859000</v>
      </c>
      <c r="I7" s="16"/>
    </row>
    <row r="8" spans="1:9" customHeight="1" ht="100">
      <c r="A8" s="15">
        <v>4</v>
      </c>
      <c r="B8" s="15"/>
      <c r="C8" s="17" t="s">
        <v>38</v>
      </c>
      <c r="D8" s="17" t="s">
        <v>39</v>
      </c>
      <c r="E8" s="15" t="s">
        <v>34</v>
      </c>
      <c r="F8" s="18">
        <v>316000</v>
      </c>
      <c r="G8" s="20">
        <v>9</v>
      </c>
      <c r="H8" s="18">
        <f>ROUND(G8, 3)*F8</f>
        <v>2844000</v>
      </c>
      <c r="I8" s="16"/>
    </row>
    <row r="9" spans="1:9" customHeight="1" ht="100">
      <c r="A9" s="15">
        <v>5</v>
      </c>
      <c r="B9" s="15"/>
      <c r="C9" s="17" t="s">
        <v>38</v>
      </c>
      <c r="D9" s="17" t="s">
        <v>40</v>
      </c>
      <c r="E9" s="15" t="s">
        <v>34</v>
      </c>
      <c r="F9" s="18">
        <v>356250</v>
      </c>
      <c r="G9" s="20">
        <v>50</v>
      </c>
      <c r="H9" s="18">
        <f>ROUND(G9, 3)*F9</f>
        <v>17812500</v>
      </c>
      <c r="I9" s="16"/>
    </row>
    <row r="10" spans="1:9" customHeight="1" ht="100">
      <c r="A10" s="15">
        <v>6</v>
      </c>
      <c r="B10" s="15"/>
      <c r="C10" s="17" t="s">
        <v>38</v>
      </c>
      <c r="D10" s="17" t="s">
        <v>41</v>
      </c>
      <c r="E10" s="15" t="s">
        <v>34</v>
      </c>
      <c r="F10" s="18">
        <v>428000</v>
      </c>
      <c r="G10" s="20">
        <v>27</v>
      </c>
      <c r="H10" s="18">
        <f>ROUND(G10, 3)*F10</f>
        <v>11556000</v>
      </c>
      <c r="I10" s="16"/>
    </row>
    <row r="11" spans="1:9" customHeight="1" ht="100">
      <c r="A11" s="15">
        <v>7</v>
      </c>
      <c r="B11" s="15"/>
      <c r="C11" s="17" t="s">
        <v>42</v>
      </c>
      <c r="D11" s="17" t="s">
        <v>43</v>
      </c>
      <c r="E11" s="15" t="s">
        <v>34</v>
      </c>
      <c r="F11" s="18">
        <v>275000</v>
      </c>
      <c r="G11" s="20">
        <v>34</v>
      </c>
      <c r="H11" s="18">
        <f>ROUND(G11, 3)*F11</f>
        <v>9350000</v>
      </c>
      <c r="I11" s="16">
        <f>SUM(H5:H11)</f>
        <v>55372500</v>
      </c>
    </row>
    <row r="12" spans="1:9" customHeight="1" ht="40">
      <c r="A12" s="12" t="s">
        <v>44</v>
      </c>
      <c r="B12" s="12"/>
      <c r="C12" s="12"/>
      <c r="D12" s="12"/>
      <c r="E12" s="12"/>
      <c r="F12" s="13">
        <f>'Vật tư hoàn thiện'!I17</f>
        <v>7749940</v>
      </c>
      <c r="G12" s="21"/>
      <c r="H12" s="13"/>
    </row>
    <row r="13" spans="1:9" customHeight="1" ht="100">
      <c r="A13" s="15">
        <v>8</v>
      </c>
      <c r="B13" s="15"/>
      <c r="C13" s="17" t="s">
        <v>45</v>
      </c>
      <c r="D13" s="17" t="s">
        <v>46</v>
      </c>
      <c r="E13" s="15" t="s">
        <v>47</v>
      </c>
      <c r="F13" s="18">
        <v>1524880</v>
      </c>
      <c r="G13" s="20">
        <v>1.0</v>
      </c>
      <c r="H13" s="18">
        <f>ROUND(G13, 3)*F13</f>
        <v>1524880</v>
      </c>
      <c r="I13" s="16"/>
    </row>
    <row r="14" spans="1:9" customHeight="1" ht="100">
      <c r="A14" s="15">
        <v>9</v>
      </c>
      <c r="B14" s="15"/>
      <c r="C14" s="17" t="s">
        <v>48</v>
      </c>
      <c r="D14" s="17" t="s">
        <v>49</v>
      </c>
      <c r="E14" s="15" t="s">
        <v>47</v>
      </c>
      <c r="F14" s="18">
        <v>2300950</v>
      </c>
      <c r="G14" s="20">
        <v>1</v>
      </c>
      <c r="H14" s="18">
        <f>ROUND(G14, 3)*F14</f>
        <v>2300950</v>
      </c>
      <c r="I14" s="16"/>
    </row>
    <row r="15" spans="1:9" customHeight="1" ht="100">
      <c r="A15" s="15">
        <v>10</v>
      </c>
      <c r="B15" s="15"/>
      <c r="C15" s="17" t="s">
        <v>48</v>
      </c>
      <c r="D15" s="17" t="s">
        <v>50</v>
      </c>
      <c r="E15" s="15" t="s">
        <v>47</v>
      </c>
      <c r="F15" s="18">
        <v>1603280</v>
      </c>
      <c r="G15" s="20">
        <v>1</v>
      </c>
      <c r="H15" s="18">
        <f>ROUND(G15, 3)*F15</f>
        <v>1603280</v>
      </c>
      <c r="I15" s="16"/>
    </row>
    <row r="16" spans="1:9" customHeight="1" ht="100">
      <c r="A16" s="15">
        <v>11</v>
      </c>
      <c r="B16" s="15"/>
      <c r="C16" s="17" t="s">
        <v>48</v>
      </c>
      <c r="D16" s="17" t="s">
        <v>51</v>
      </c>
      <c r="E16" s="15" t="s">
        <v>52</v>
      </c>
      <c r="F16" s="18">
        <v>1752730</v>
      </c>
      <c r="G16" s="20">
        <v>1</v>
      </c>
      <c r="H16" s="18">
        <f>ROUND(G16, 3)*F16</f>
        <v>1752730</v>
      </c>
      <c r="I16" s="16"/>
    </row>
    <row r="17" spans="1:9" customHeight="1" ht="100">
      <c r="A17" s="15">
        <v>12</v>
      </c>
      <c r="B17" s="15"/>
      <c r="C17" s="17" t="s">
        <v>45</v>
      </c>
      <c r="D17" s="17" t="s">
        <v>53</v>
      </c>
      <c r="E17" s="15" t="s">
        <v>47</v>
      </c>
      <c r="F17" s="18">
        <v>568100</v>
      </c>
      <c r="G17" s="20">
        <v>1</v>
      </c>
      <c r="H17" s="18">
        <f>ROUND(G17, 3)*F17</f>
        <v>568100</v>
      </c>
      <c r="I17" s="16">
        <f>SUM(H13:H17)</f>
        <v>7749940</v>
      </c>
    </row>
    <row r="18" spans="1:9" customHeight="1" ht="40">
      <c r="A18" s="12" t="s">
        <v>54</v>
      </c>
      <c r="B18" s="12"/>
      <c r="C18" s="12"/>
      <c r="D18" s="12"/>
      <c r="E18" s="12"/>
      <c r="F18" s="13">
        <f>'Vật tư hoàn thiện'!I21</f>
        <v>12710000</v>
      </c>
      <c r="G18" s="21"/>
      <c r="H18" s="13"/>
    </row>
    <row r="19" spans="1:9" customHeight="1" ht="100">
      <c r="A19" s="15">
        <v>13</v>
      </c>
      <c r="B19" s="15"/>
      <c r="C19" s="17" t="s">
        <v>55</v>
      </c>
      <c r="D19" s="17" t="s">
        <v>56</v>
      </c>
      <c r="E19" s="15" t="s">
        <v>57</v>
      </c>
      <c r="F19" s="18">
        <v>6970000</v>
      </c>
      <c r="G19" s="20">
        <v>1</v>
      </c>
      <c r="H19" s="18">
        <f>ROUND(G19, 3)*F19</f>
        <v>6970000</v>
      </c>
      <c r="I19" s="16"/>
    </row>
    <row r="20" spans="1:9" customHeight="1" ht="100">
      <c r="A20" s="15">
        <v>14</v>
      </c>
      <c r="B20" s="15"/>
      <c r="C20" s="17" t="s">
        <v>55</v>
      </c>
      <c r="D20" s="17" t="s">
        <v>58</v>
      </c>
      <c r="E20" s="15" t="s">
        <v>57</v>
      </c>
      <c r="F20" s="18">
        <v>3640000</v>
      </c>
      <c r="G20" s="20">
        <v>1</v>
      </c>
      <c r="H20" s="18">
        <f>ROUND(G20, 3)*F20</f>
        <v>3640000</v>
      </c>
      <c r="I20" s="16"/>
    </row>
    <row r="21" spans="1:9" customHeight="1" ht="100">
      <c r="A21" s="15">
        <v>15</v>
      </c>
      <c r="B21" s="15"/>
      <c r="C21" s="17" t="s">
        <v>55</v>
      </c>
      <c r="D21" s="17" t="s">
        <v>59</v>
      </c>
      <c r="E21" s="15" t="s">
        <v>60</v>
      </c>
      <c r="F21" s="18">
        <v>2100000</v>
      </c>
      <c r="G21" s="20">
        <v>1</v>
      </c>
      <c r="H21" s="18">
        <f>ROUND(G21, 3)*F21</f>
        <v>2100000</v>
      </c>
      <c r="I21" s="16">
        <f>SUM(H19:H21)</f>
        <v>12710000</v>
      </c>
    </row>
    <row r="22" spans="1:9" customHeight="1" ht="40">
      <c r="A22" s="12" t="s">
        <v>61</v>
      </c>
      <c r="B22" s="12"/>
      <c r="C22" s="12"/>
      <c r="D22" s="12"/>
      <c r="E22" s="12"/>
      <c r="F22" s="13">
        <f>'Vật tư hoàn thiện'!I22</f>
        <v/>
      </c>
      <c r="G22" s="21"/>
      <c r="H22" s="13"/>
      <c r="I22">
        <f>H22</f>
        <v/>
      </c>
    </row>
    <row r="23" spans="1:9" customHeight="1" ht="40">
      <c r="A23" s="12" t="s">
        <v>62</v>
      </c>
      <c r="B23" s="12"/>
      <c r="C23" s="12"/>
      <c r="D23" s="12"/>
      <c r="E23" s="12"/>
      <c r="F23" s="13">
        <f>'Vật tư hoàn thiện'!I31</f>
        <v>97806800</v>
      </c>
      <c r="G23" s="21"/>
      <c r="H23" s="13"/>
    </row>
    <row r="24" spans="1:9" customHeight="1" ht="100">
      <c r="A24" s="15">
        <v>16</v>
      </c>
      <c r="B24" s="15"/>
      <c r="C24" s="17" t="s">
        <v>63</v>
      </c>
      <c r="D24" s="17" t="s">
        <v>64</v>
      </c>
      <c r="E24" s="15" t="s">
        <v>65</v>
      </c>
      <c r="F24" s="18">
        <v>1165900.0</v>
      </c>
      <c r="G24" s="20">
        <v>2.0</v>
      </c>
      <c r="H24" s="18">
        <f>ROUND(G24, 3)*F24</f>
        <v>2331800</v>
      </c>
      <c r="I24" s="16"/>
    </row>
    <row r="25" spans="1:9" customHeight="1" ht="100">
      <c r="A25" s="15">
        <v>17</v>
      </c>
      <c r="B25" s="15"/>
      <c r="C25" s="17" t="s">
        <v>63</v>
      </c>
      <c r="D25" s="17" t="s">
        <v>66</v>
      </c>
      <c r="E25" s="15" t="s">
        <v>34</v>
      </c>
      <c r="F25" s="18">
        <v>2500000.0</v>
      </c>
      <c r="G25" s="19">
        <v>6.16</v>
      </c>
      <c r="H25" s="18">
        <f>ROUND(G25, 3)*F25</f>
        <v>15400000</v>
      </c>
      <c r="I25" s="16"/>
    </row>
    <row r="26" spans="1:9" customHeight="1" ht="100">
      <c r="A26" s="15">
        <v>18</v>
      </c>
      <c r="B26" s="15"/>
      <c r="C26" s="17" t="s">
        <v>63</v>
      </c>
      <c r="D26" s="17" t="s">
        <v>67</v>
      </c>
      <c r="E26" s="15" t="s">
        <v>34</v>
      </c>
      <c r="F26" s="18">
        <v>2500000.0</v>
      </c>
      <c r="G26" s="19">
        <v>5.94</v>
      </c>
      <c r="H26" s="18">
        <f>ROUND(G26, 3)*F26</f>
        <v>14850000</v>
      </c>
      <c r="I26" s="16"/>
    </row>
    <row r="27" spans="1:9" customHeight="1" ht="100">
      <c r="A27" s="15">
        <v>19</v>
      </c>
      <c r="B27" s="15"/>
      <c r="C27" s="17" t="s">
        <v>63</v>
      </c>
      <c r="D27" s="17" t="s">
        <v>68</v>
      </c>
      <c r="E27" s="15" t="s">
        <v>34</v>
      </c>
      <c r="F27" s="18">
        <v>2200000.0</v>
      </c>
      <c r="G27" s="19">
        <v>1.65</v>
      </c>
      <c r="H27" s="18">
        <f>ROUND(G27, 3)*F27</f>
        <v>3630000</v>
      </c>
      <c r="I27" s="16"/>
    </row>
    <row r="28" spans="1:9" customHeight="1" ht="100">
      <c r="A28" s="15">
        <v>20</v>
      </c>
      <c r="B28" s="15"/>
      <c r="C28" s="17" t="s">
        <v>63</v>
      </c>
      <c r="D28" s="17" t="s">
        <v>69</v>
      </c>
      <c r="E28" s="15" t="s">
        <v>34</v>
      </c>
      <c r="F28" s="18">
        <v>2500000.0</v>
      </c>
      <c r="G28" s="20">
        <v>12.0</v>
      </c>
      <c r="H28" s="18">
        <f>ROUND(G28, 3)*F28</f>
        <v>30000000</v>
      </c>
      <c r="I28" s="16"/>
    </row>
    <row r="29" spans="1:9" customHeight="1" ht="100">
      <c r="A29" s="15">
        <v>21</v>
      </c>
      <c r="B29" s="15"/>
      <c r="C29" s="17" t="s">
        <v>63</v>
      </c>
      <c r="D29" s="17" t="s">
        <v>70</v>
      </c>
      <c r="E29" s="15" t="s">
        <v>71</v>
      </c>
      <c r="F29" s="18">
        <v>28400.0</v>
      </c>
      <c r="G29" s="20">
        <v>300.0</v>
      </c>
      <c r="H29" s="18">
        <f>ROUND(G29, 3)*F29</f>
        <v>8520000</v>
      </c>
      <c r="I29" s="16"/>
    </row>
    <row r="30" spans="1:9" customHeight="1" ht="100">
      <c r="A30" s="15">
        <v>22</v>
      </c>
      <c r="B30" s="15"/>
      <c r="C30" s="17" t="s">
        <v>63</v>
      </c>
      <c r="D30" s="17" t="s">
        <v>72</v>
      </c>
      <c r="E30" s="15" t="s">
        <v>71</v>
      </c>
      <c r="F30" s="18">
        <v>52990.0</v>
      </c>
      <c r="G30" s="20">
        <v>300.0</v>
      </c>
      <c r="H30" s="18">
        <f>ROUND(G30, 3)*F30</f>
        <v>15897000</v>
      </c>
      <c r="I30" s="16"/>
    </row>
    <row r="31" spans="1:9" customHeight="1" ht="100">
      <c r="A31" s="15">
        <v>23</v>
      </c>
      <c r="B31" s="15"/>
      <c r="C31" s="17" t="s">
        <v>63</v>
      </c>
      <c r="D31" s="17" t="s">
        <v>73</v>
      </c>
      <c r="E31" s="15" t="s">
        <v>65</v>
      </c>
      <c r="F31" s="18">
        <v>7178000.0</v>
      </c>
      <c r="G31" s="20">
        <v>1.0</v>
      </c>
      <c r="H31" s="18">
        <f>ROUND(G31, 3)*F31</f>
        <v>7178000</v>
      </c>
      <c r="I31" s="16">
        <f>SUM(H24:H31)</f>
        <v>97806800</v>
      </c>
    </row>
    <row r="32" spans="1:9">
      <c r="A32" s="22" t="s">
        <v>13</v>
      </c>
      <c r="H32" s="23">
        <f>SUM(H5:H31)</f>
        <v>173639240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2:E12"/>
    <mergeCell ref="F12:H12"/>
    <mergeCell ref="A18:E18"/>
    <mergeCell ref="F18:H18"/>
    <mergeCell ref="A22:E22"/>
    <mergeCell ref="F22:H22"/>
    <mergeCell ref="A23:E23"/>
    <mergeCell ref="F23:H23"/>
    <mergeCell ref="A32:G3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2022-10-26T10:39:10+07:00</dcterms:created>
  <dcterms:modified xsi:type="dcterms:W3CDTF">2022-10-26T10:39:10+07:00</dcterms:modified>
  <dc:title>Untitled Spreadsheet</dc:title>
  <dc:description/>
  <dc:subject/>
  <cp:keywords/>
  <cp:category/>
</cp:coreProperties>
</file>