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  <Default Extension="jpg" ContentType="image/jpeg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<sst xmlns="http://schemas.openxmlformats.org/spreadsheetml/2006/main" uniqueCount="82">
  <si>
    <t>Tổng hợp đơn giá</t>
  </si>
  <si>
    <r>
      <rPr>
        <rFont val="Times New Roman"/>
        <b val="true"/>
        <i val="false"/>
        <strike val="false"/>
        <color rgb="FF000000"/>
        <sz val="11"/>
        <u val="none"/>
      </rPr>
      <t xml:space="preserve">Thông tin khách hàng:</t>
    </r>
    <r>
      <rPr>
        <rFont val="Times New Roman"/>
        <b val="false"/>
        <i val="false"/>
        <strike val="false"/>
        <color rgb="FF000000"/>
        <sz val="11"/>
        <u val="none"/>
      </rPr>
      <t xml:space="preserve">
Họ và tên: VÕ THỊ THANH NGUYÊN
Số điện thoại: 0817010170
Ngày xuất báo giá: 20/08/2025</t>
    </r>
  </si>
  <si>
    <t>STT</t>
  </si>
  <si>
    <t>Hạng mục</t>
  </si>
  <si>
    <t>Tổng tiền (VNĐ)</t>
  </si>
  <si>
    <t>Phần thô</t>
  </si>
  <si>
    <t>Vật tư hoàn thiện</t>
  </si>
  <si>
    <t>Nhân công/Máy thi công</t>
  </si>
  <si>
    <t>Gạch</t>
  </si>
  <si>
    <t>Sơn nước nội/ngoại thất</t>
  </si>
  <si>
    <t>Thiết bị vệ sinh</t>
  </si>
  <si>
    <t>Cửa đi/Cửa sổ</t>
  </si>
  <si>
    <t>Máy nước nóng</t>
  </si>
  <si>
    <t>Nhân công/Máy thi công (Tham khảo)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</si>
  <si>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</si>
  <si>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</si>
  <si>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</si>
  <si>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</si>
  <si>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</si>
  <si>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</si>
  <si>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>Xi măng</t>
  </si>
  <si>
    <t>Cát xây dựng</t>
  </si>
  <si>
    <t>Đá xây dựng</t>
  </si>
  <si>
    <t>Nước</t>
  </si>
  <si>
    <t>Gạch xây dựng</t>
  </si>
  <si>
    <t>Thép tròn</t>
  </si>
  <si>
    <t>Báo giá vật tư hoàn thiện</t>
  </si>
  <si>
    <t>Ảnh</t>
  </si>
  <si>
    <t>Thương hiệu</t>
  </si>
  <si>
    <t>Tên</t>
  </si>
  <si>
    <t>SKU</t>
  </si>
  <si>
    <t>Đơn vị tính</t>
  </si>
  <si>
    <t>I. Danh sách gạch &amp; ngói</t>
  </si>
  <si>
    <t>PHƯƠNG NAM</t>
  </si>
  <si>
    <t>Gạch men viên điểm Phương Nam 3605D 300mmx600mm</t>
  </si>
  <si>
    <t>G01000003</t>
  </si>
  <si>
    <t>viên</t>
  </si>
  <si>
    <t>Nippon</t>
  </si>
  <si>
    <t>Ngói màu đỏ da nhám hoa văn sần sóng nhỏ Nippon NP01</t>
  </si>
  <si>
    <t>G08000349</t>
  </si>
  <si>
    <t>VID</t>
  </si>
  <si>
    <t>Gạch granite VID VHSD660007 600mmx600mm</t>
  </si>
  <si>
    <t>G03000017</t>
  </si>
  <si>
    <t>m²</t>
  </si>
  <si>
    <t>NICE</t>
  </si>
  <si>
    <t>Gạch granite Nice NHS66.6009 600mmx600mm</t>
  </si>
  <si>
    <t>G03000011</t>
  </si>
  <si>
    <t>Gạch granite Nice NHS66.6010 600mmx600mm</t>
  </si>
  <si>
    <t>G03000008</t>
  </si>
  <si>
    <t>Gạch granite Nice NHS66.6012 600mmx600mm</t>
  </si>
  <si>
    <t>G03000022</t>
  </si>
  <si>
    <t>VICENZA</t>
  </si>
  <si>
    <t>Gạch bán sứ Vicenza HSG680010 600mmx600mm</t>
  </si>
  <si>
    <t>G02000002</t>
  </si>
  <si>
    <t>II. Sơn</t>
  </si>
  <si>
    <t>KCC</t>
  </si>
  <si>
    <t>Sơn nước nội thất kinh tế KOREINTEX KCC (Mã màu: #ffffff - Dung tích: 18L)</t>
  </si>
  <si>
    <t>K03000121</t>
  </si>
  <si>
    <t>Thùng</t>
  </si>
  <si>
    <t>III. Danh sách thiết bị vệ sinh</t>
  </si>
  <si>
    <t>INAX</t>
  </si>
  <si>
    <t>Sen tắm cây nóng lạnh Inax BFV-2015S</t>
  </si>
  <si>
    <t>E10000077</t>
  </si>
  <si>
    <t>bộ</t>
  </si>
  <si>
    <t>Bồn cầu hai khối nắp rơi êm Inax AC-504VAN/BW1</t>
  </si>
  <si>
    <t>E02000078</t>
  </si>
  <si>
    <t>cái</t>
  </si>
  <si>
    <t>Lavabo đặt bàn Inax AL-299V/BW1</t>
  </si>
  <si>
    <t>E04000084</t>
  </si>
  <si>
    <t>IV. Danh sách tôn</t>
  </si>
  <si>
    <t>V. Vật tư hoàn thiện</t>
  </si>
  <si>
    <t>Không có</t>
  </si>
  <si>
    <t>Máy nước nóng năng lượng mặt trời I304 24 ống TM: 240L</t>
  </si>
  <si>
    <t>Cái</t>
  </si>
  <si>
    <t>Cửa đi 2 cánh</t>
  </si>
  <si>
    <t>Cửa đi 1 cánh</t>
  </si>
  <si>
    <t>Cửa đi vệ sinh 1 cánh</t>
  </si>
  <si>
    <t>Cửa sổ 1 cánh</t>
  </si>
  <si>
    <t>Ống nhựa</t>
  </si>
  <si>
    <t>m</t>
  </si>
  <si>
    <t>Dây điện</t>
  </si>
  <si>
    <t>Bồn nước</t>
  </si>
</sst>
</file>

<file path=xl/styles.xml><?xml version="1.0" encoding="utf-8"?>
<styleSheet xmlns="http://schemas.openxmlformats.org/spreadsheetml/2006/main" xml:space="preserve">
  <numFmts count="2">
    <numFmt numFmtId="164" formatCode="0.000"/>
    <numFmt numFmtId="165" formatCode="#0"/>
  </numFmts>
  <fonts count="7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1"/>
      <i val="0"/>
      <strike val="0"/>
      <u val="none"/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xfId="0" fontId="0" numFmtId="0" fillId="0" borderId="0" applyFont="0" applyNumberFormat="0" applyFill="0" applyBorder="0" applyAlignment="0"/>
    <xf xfId="0" fontId="1" numFmtId="0" fillId="0" borderId="1" applyFont="1" applyNumberFormat="0" applyFill="0" applyBorder="1" applyAlignment="0"/>
    <xf xfId="0" fontId="1" numFmtId="0" fillId="0" borderId="0" applyFont="1" applyNumberFormat="0" applyFill="0" applyBorder="0" applyAlignment="0"/>
    <xf xfId="0" fontId="0" numFmtId="0" fillId="0" borderId="1" applyFont="0" applyNumberFormat="0" applyFill="0" applyBorder="1" applyAlignment="1">
      <alignment vertical="center" textRotation="0" wrapText="tru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/>
    <xf xfId="0" fontId="0" numFmtId="3" fillId="0" borderId="1" applyFont="0" applyNumberFormat="1" applyFill="0" applyBorder="1" applyAlignment="1">
      <alignment vertical="center" textRotation="0" wrapText="true" shrinkToFit="false"/>
    </xf>
    <xf xfId="0" fontId="3" numFmtId="3" fillId="2" borderId="1" applyFont="1" applyNumberFormat="1" applyFill="1" applyBorder="1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0"/>
    <xf xfId="0" fontId="4" numFmtId="0" fillId="2" borderId="1" applyFont="1" applyNumberFormat="0" applyFill="1" applyBorder="1" applyAlignment="1">
      <alignment vertical="center" textRotation="0" wrapText="false" shrinkToFit="false"/>
    </xf>
    <xf xfId="0" fontId="3" numFmtId="0" fillId="2" borderId="1" applyFont="1" applyNumberFormat="0" applyFill="1" applyBorder="1" applyAlignment="1">
      <alignment vertical="center" textRotation="0" wrapText="false" shrinkToFit="false"/>
    </xf>
    <xf xfId="0" fontId="5" numFmtId="0" fillId="0" borderId="1" applyFont="1" applyNumberFormat="0" applyFill="0" applyBorder="1" applyAlignment="1">
      <alignment horizontal="center" vertical="center" textRotation="0" wrapText="false" shrinkToFit="false"/>
    </xf>
    <xf xfId="0" fontId="5" numFmtId="0" fillId="0" borderId="1" applyFont="1" applyNumberFormat="0" applyFill="0" applyBorder="1" applyAlignment="1">
      <alignment horizontal="left" vertical="center" textRotation="0" wrapText="false" shrinkToFit="false"/>
    </xf>
    <xf xfId="0" fontId="5" numFmtId="0" fillId="0" borderId="1" applyFont="1" applyNumberFormat="0" applyFill="0" applyBorder="1" applyAlignment="1">
      <alignment horizontal="right" vertical="center" textRotation="0" wrapText="false" shrinkToFit="false"/>
    </xf>
    <xf xfId="0" fontId="5" numFmtId="3" fillId="0" borderId="1" applyFont="1" applyNumberFormat="1" applyFill="0" applyBorder="1" applyAlignment="1">
      <alignment horizontal="right" vertical="center" textRotation="0" wrapText="false" shrinkToFit="false"/>
    </xf>
    <xf xfId="0" fontId="3" numFmtId="3" fillId="2" borderId="1" applyFont="1" applyNumberFormat="1" applyFill="1" applyBorder="1" applyAlignment="1">
      <alignment vertical="center" textRotation="0" wrapText="false" shrinkToFit="false"/>
    </xf>
    <xf xfId="0" fontId="6" numFmtId="0" fillId="0" borderId="0" applyFont="1" applyNumberFormat="0" applyFill="0" applyBorder="0" applyAlignment="1">
      <alignment horizontal="right" vertical="center" textRotation="0" wrapText="false" shrinkToFit="false"/>
    </xf>
    <xf xfId="0" fontId="6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164" fillId="0" borderId="0" applyFont="1" applyNumberFormat="1" applyFill="0" applyBorder="0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5" numFmtId="165" fillId="0" borderId="1" applyFont="1" applyNumberFormat="1" applyFill="0" applyBorder="1" applyAlignment="1">
      <alignment horizontal="right" vertical="center" textRotation="0" wrapText="false" shrinkToFit="false"/>
    </xf>
    <xf xfId="0" fontId="5" numFmtId="164" fillId="0" borderId="1" applyFont="1" applyNumberFormat="1" applyFill="0" applyBorder="1" applyAlignment="1">
      <alignment horizontal="right" vertical="center" textRotation="0" wrapText="false" shrinkToFit="false"/>
    </xf>
    <xf xfId="0" fontId="3" numFmtId="0" fillId="0" borderId="1" applyFont="1" applyNumberFormat="0" applyFill="0" applyBorder="1" applyAlignment="1">
      <alignment horizontal="right" vertical="center" textRotation="0" wrapText="false" shrinkToFit="false"/>
    </xf>
    <xf xfId="0" fontId="3" numFmtId="3" fillId="0" borderId="1" applyFont="1" applyNumberFormat="1" applyFill="0" applyBorder="1" applyAlignment="1">
      <alignment horizontal="right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vertical="center" textRotation="0" wrapText="tru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vertical="center" textRotation="0" wrapText="true" shrinkToFit="false"/>
    </xf>
    <xf xfId="0" fontId="1" numFmtId="164" fillId="0" borderId="1" applyFont="1" applyNumberFormat="1" applyFill="0" applyBorder="1" applyAlignment="1">
      <alignment vertical="center" textRotation="0" wrapText="true" shrinkToFit="false"/>
    </xf>
    <xf xfId="0" fontId="1" numFmtId="164" fillId="0" borderId="0" applyFont="1" applyNumberFormat="1" applyFill="0" applyBorder="0" applyAlignment="0"/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3" numFmtId="3" fillId="3" borderId="1" applyFont="1" applyNumberFormat="1" applyFill="1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0" numFmtId="3" fillId="0" borderId="1" applyFont="0" applyNumberFormat="1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Relationship Id="rId2" Type="http://schemas.openxmlformats.org/officeDocument/2006/relationships/image" Target="../media/623f3027b0973fcb8209121ce3da1f79.jpg"/><Relationship Id="rId3" Type="http://schemas.openxmlformats.org/officeDocument/2006/relationships/image" Target="../media/aedab65cc2fb7715121382038defb59f.png"/><Relationship Id="rId4" Type="http://schemas.openxmlformats.org/officeDocument/2006/relationships/image" Target="../media/4cb4d9a530b9c5bd294816ec9d699e82.jpg"/><Relationship Id="rId5" Type="http://schemas.openxmlformats.org/officeDocument/2006/relationships/image" Target="../media/a396f4e91d7807a223c4d999e19c2509.jpg"/><Relationship Id="rId6" Type="http://schemas.openxmlformats.org/officeDocument/2006/relationships/image" Target="../media/0acf869bc56a054a6cdb3bf3e4702c4c.jpg"/><Relationship Id="rId7" Type="http://schemas.openxmlformats.org/officeDocument/2006/relationships/image" Target="../media/45c94e2e15d901835d71ba9715063797.jpg"/><Relationship Id="rId8" Type="http://schemas.openxmlformats.org/officeDocument/2006/relationships/image" Target="../media/4e6a9747e0e7659cd7fb4e9d465d1555.jpg"/><Relationship Id="rId9" Type="http://schemas.openxmlformats.org/officeDocument/2006/relationships/image" Target="../media/d888ae990efe722376b58fb8bb8d344b.jpg"/><Relationship Id="rId10" Type="http://schemas.openxmlformats.org/officeDocument/2006/relationships/image" Target="../media/43198df1c75e17983922765c8f041f7c.jpg"/><Relationship Id="rId11" Type="http://schemas.openxmlformats.org/officeDocument/2006/relationships/image" Target="../media/bf927a4757c93348bd7fac516a2a4050.jpg"/><Relationship Id="rId12" Type="http://schemas.openxmlformats.org/officeDocument/2006/relationships/image" Target="../media/6c37c847a738ad5c0af0220a538dba0c.png"/><Relationship Id="rId13" Type="http://schemas.openxmlformats.org/officeDocument/2006/relationships/image" Target="../media/cbde0e0719dd44a8b4222691e042f2e3.jpeg"/><Relationship Id="rId14" Type="http://schemas.openxmlformats.org/officeDocument/2006/relationships/image" Target="../media/b096889f3c400d636e4ed16d53c80fd4.png"/><Relationship Id="rId15" Type="http://schemas.openxmlformats.org/officeDocument/2006/relationships/image" Target="../media/8469c4cf0590a157e067296e7dcf76f2.jpg"/><Relationship Id="rId16" Type="http://schemas.openxmlformats.org/officeDocument/2006/relationships/image" Target="../media/4573173a758565419d352ff610490e7f.png"/><Relationship Id="rId17" Type="http://schemas.openxmlformats.org/officeDocument/2006/relationships/image" Target="../media/7954423ca0c94862d326a93e1aa3acd1.jpg"/><Relationship Id="rId18" Type="http://schemas.openxmlformats.org/officeDocument/2006/relationships/image" Target="../media/94ee2ea42cd8e8b8b4a3e88f355fd560.jpg"/><Relationship Id="rId19" Type="http://schemas.openxmlformats.org/officeDocument/2006/relationships/image" Target="../media/4033ab459fde86e1d00a0b844da04ca2.jpg"/><Relationship Id="rId20" Type="http://schemas.openxmlformats.org/officeDocument/2006/relationships/image" Target="../media/62f52c0bf755a07ea32c187618486a90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4</xdr:row>
      <xdr:rowOff>95250</xdr:rowOff>
    </xdr:from>
    <xdr:ext cx="952500" cy="95250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5</xdr:row>
      <xdr:rowOff>95250</xdr:rowOff>
    </xdr:from>
    <xdr:ext cx="952500" cy="9525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6</xdr:row>
      <xdr:rowOff>95250</xdr:rowOff>
    </xdr:from>
    <xdr:ext cx="952500" cy="952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7</xdr:row>
      <xdr:rowOff>95250</xdr:rowOff>
    </xdr:from>
    <xdr:ext cx="952500" cy="9525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8</xdr:row>
      <xdr:rowOff>95250</xdr:rowOff>
    </xdr:from>
    <xdr:ext cx="952500" cy="95250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9</xdr:row>
      <xdr:rowOff>95250</xdr:rowOff>
    </xdr:from>
    <xdr:ext cx="952500" cy="952500"/>
    <xdr:pic>
      <xdr:nvPicPr>
        <xdr:cNvPr id="7" name="" descr="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10</xdr:row>
      <xdr:rowOff>95250</xdr:rowOff>
    </xdr:from>
    <xdr:ext cx="952500" cy="952500"/>
    <xdr:pic>
      <xdr:nvPicPr>
        <xdr:cNvPr id="8" name="" descr="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12</xdr:row>
      <xdr:rowOff>95250</xdr:rowOff>
    </xdr:from>
    <xdr:ext cx="952500" cy="952500"/>
    <xdr:pic>
      <xdr:nvPicPr>
        <xdr:cNvPr id="9" name="" descr="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14</xdr:row>
      <xdr:rowOff>95250</xdr:rowOff>
    </xdr:from>
    <xdr:ext cx="952500" cy="952500"/>
    <xdr:pic>
      <xdr:nvPicPr>
        <xdr:cNvPr id="10" name="" descr="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15</xdr:row>
      <xdr:rowOff>95250</xdr:rowOff>
    </xdr:from>
    <xdr:ext cx="952500" cy="952500"/>
    <xdr:pic>
      <xdr:nvPicPr>
        <xdr:cNvPr id="11" name="" descr="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16</xdr:row>
      <xdr:rowOff>95250</xdr:rowOff>
    </xdr:from>
    <xdr:ext cx="952500" cy="952500"/>
    <xdr:pic>
      <xdr:nvPicPr>
        <xdr:cNvPr id="12" name="" descr="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19</xdr:row>
      <xdr:rowOff>95250</xdr:rowOff>
    </xdr:from>
    <xdr:ext cx="857250" cy="952500"/>
    <xdr:pic>
      <xdr:nvPicPr>
        <xdr:cNvPr id="13" name="" descr="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20</xdr:row>
      <xdr:rowOff>95250</xdr:rowOff>
    </xdr:from>
    <xdr:ext cx="1428750" cy="952500"/>
    <xdr:pic>
      <xdr:nvPicPr>
        <xdr:cNvPr id="14" name="" descr="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21</xdr:row>
      <xdr:rowOff>95250</xdr:rowOff>
    </xdr:from>
    <xdr:ext cx="466725" cy="952500"/>
    <xdr:pic>
      <xdr:nvPicPr>
        <xdr:cNvPr id="15" name="" descr="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22</xdr:row>
      <xdr:rowOff>95250</xdr:rowOff>
    </xdr:from>
    <xdr:ext cx="1057275" cy="952500"/>
    <xdr:pic>
      <xdr:nvPicPr>
        <xdr:cNvPr id="16" name="" descr="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23</xdr:row>
      <xdr:rowOff>95250</xdr:rowOff>
    </xdr:from>
    <xdr:ext cx="1123950" cy="952500"/>
    <xdr:pic>
      <xdr:nvPicPr>
        <xdr:cNvPr id="17" name="" descr="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24</xdr:row>
      <xdr:rowOff>95250</xdr:rowOff>
    </xdr:from>
    <xdr:ext cx="1428750" cy="952500"/>
    <xdr:pic>
      <xdr:nvPicPr>
        <xdr:cNvPr id="18" name="" descr="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25</xdr:row>
      <xdr:rowOff>95250</xdr:rowOff>
    </xdr:from>
    <xdr:ext cx="1428750" cy="895350"/>
    <xdr:pic>
      <xdr:nvPicPr>
        <xdr:cNvPr id="19" name="" descr="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26</xdr:row>
      <xdr:rowOff>95250</xdr:rowOff>
    </xdr:from>
    <xdr:ext cx="1352550" cy="952500"/>
    <xdr:pic>
      <xdr:nvPicPr>
        <xdr:cNvPr id="20" name="" descr="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E14"/>
  <sheetViews>
    <sheetView tabSelected="1" workbookViewId="0" showGridLines="true" showRowColHeaders="1">
      <selection activeCell="C1" sqref="C1:C3"/>
    </sheetView>
  </sheetViews>
  <sheetFormatPr defaultRowHeight="14.4" outlineLevelRow="0" outlineLevelCol="0"/>
  <cols>
    <col min="1" max="1" width="7.427" bestFit="true" customWidth="true" style="2"/>
    <col min="2" max="2" width="50" customWidth="true" style="2"/>
    <col min="3" max="3" width="36.42" bestFit="true" customWidth="true" style="34"/>
    <col min="4" max="4" width="9.10" hidden="true" style="0"/>
    <col min="5" max="5" width="9.10" hidden="true" style="0"/>
  </cols>
  <sheetData>
    <row r="1" spans="1:5" customHeight="1" ht="60">
      <c r="A1" s="4"/>
      <c r="B1" s="4"/>
      <c r="C1" s="35" t="s">
        <v>0</v>
      </c>
    </row>
    <row r="2" spans="1:5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VÕ THỊ THANH NGUYÊN
Số điện thoại: 0817010170
Ngày xuất báo giá: 20/08/2025</t>
          </r>
        </is>
      </c>
      <c r="B2" s="3"/>
      <c r="C2" s="36"/>
    </row>
    <row r="3" spans="1:5" customHeight="1" ht="60">
      <c r="A3" s="6" t="s">
        <v>2</v>
      </c>
      <c r="B3" s="6" t="s">
        <v>3</v>
      </c>
      <c r="C3" s="9" t="s">
        <v>4</v>
      </c>
    </row>
    <row r="4" spans="1:5" customHeight="1" ht="30">
      <c r="A4" s="21">
        <v>1</v>
      </c>
      <c r="B4" s="32" t="s">
        <v>5</v>
      </c>
      <c r="C4" s="33">
        <f>LOOKUP(2,1/(NOT(ISBLANK('Báo giá phần thô'!D:D))),'Báo giá phần thô'!D:D)</f>
        <v>452627740</v>
      </c>
    </row>
    <row r="5" spans="1:5" customHeight="1" ht="30">
      <c r="A5" s="21">
        <v>2</v>
      </c>
      <c r="B5" s="32" t="s">
        <v>6</v>
      </c>
      <c r="C5" s="33">
        <f>LOOKUP(2,1/(NOT(ISBLANK('Vật tư hoàn thiện'!I:I))),'Vật tư hoàn thiện'!I:I)</f>
        <v>189212944.8</v>
      </c>
    </row>
    <row r="6" spans="1:5">
      <c r="A6" s="2">
        <v>2.1</v>
      </c>
      <c r="B6" s="2" t="s">
        <v>8</v>
      </c>
      <c r="C6" s="34">
        <f>'Vật tư hoàn thiện'!J11</f>
        <v>29532664.8</v>
      </c>
    </row>
    <row r="7" spans="1:5">
      <c r="A7" s="2">
        <v>2.2</v>
      </c>
      <c r="B7" s="2" t="s">
        <v>9</v>
      </c>
      <c r="C7" s="34">
        <f>'Vật tư hoàn thiện'!J13</f>
        <v>13754000</v>
      </c>
    </row>
    <row r="8" spans="1:5">
      <c r="A8" s="2">
        <v>2.3</v>
      </c>
      <c r="B8" s="2" t="s">
        <v>10</v>
      </c>
      <c r="C8" s="34">
        <f>'Vật tư hoàn thiện'!J17</f>
        <v>18269280</v>
      </c>
    </row>
    <row r="9" spans="1:5">
      <c r="A9" s="2">
        <v>2.4</v>
      </c>
      <c r="B9" s="2" t="s">
        <v>6</v>
      </c>
      <c r="C9" s="34">
        <f>'Vật tư hoàn thiện'!J27</f>
        <v>127657000</v>
      </c>
    </row>
    <row r="10" spans="1:5">
      <c r="A10" s="2">
        <v>2.5</v>
      </c>
      <c r="B10" s="2" t="s">
        <v>11</v>
      </c>
      <c r="C10" s="34"/>
    </row>
    <row r="11" spans="1:5">
      <c r="A11" s="2">
        <v>2.6</v>
      </c>
      <c r="B11" s="2" t="s">
        <v>12</v>
      </c>
      <c r="C11" s="34"/>
    </row>
    <row r="12" spans="1:5" customHeight="1" ht="30">
      <c r="A12" s="21">
        <v>3</v>
      </c>
      <c r="B12" s="32" t="s">
        <v>7</v>
      </c>
      <c r="C12" s="33">
        <f>SUM(C13:C13)</f>
        <v>219600000</v>
      </c>
    </row>
    <row r="13" spans="1:5">
      <c r="A13" s="13">
        <v>3.1</v>
      </c>
      <c r="B13" s="14" t="s">
        <v>13</v>
      </c>
      <c r="C13" s="16">
        <f>ROUND(E13, 4)*D13</f>
        <v>219600000</v>
      </c>
      <c r="D13" s="13">
        <v>1800000.0</v>
      </c>
      <c r="E13" s="13">
        <v>122.0</v>
      </c>
    </row>
    <row r="14" spans="1:5">
      <c r="A14" s="18" t="s">
        <v>14</v>
      </c>
      <c r="C14" s="19">
        <f>SUM(C4:C5)+C12</f>
        <v>861440684.8</v>
      </c>
    </row>
  </sheetData>
  <mergeCells>
    <mergeCell ref="A1:B1"/>
    <mergeCell ref="A2:C2"/>
    <mergeCell ref="A14:B14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0"/>
  <sheetViews>
    <sheetView tabSelected="0" workbookViewId="0" showGridLines="true" showRowColHeaders="1">
      <selection activeCell="D10" sqref="D10"/>
    </sheetView>
  </sheetViews>
  <sheetFormatPr defaultRowHeight="14.4" outlineLevelRow="0" outlineLevelCol="0"/>
  <cols>
    <col min="1" max="1" width="19.138" bestFit="true" customWidth="true" style="2"/>
    <col min="2" max="2" width="30" customWidth="true" style="10"/>
    <col min="3" max="3" width="16.425" bestFit="true" customWidth="true" style="31"/>
    <col min="4" max="4" width="30" customWidth="true" style="10"/>
    <col min="5" max="5" width="9.10" style="2"/>
    <col min="6" max="6" width="9.10" style="2"/>
    <col min="7" max="7" width="9.10" style="2"/>
    <col min="8" max="8" width="9.10" style="2"/>
  </cols>
  <sheetData>
    <row r="1" spans="1:8" customHeight="1" ht="60">
      <c r="A1" s="26"/>
      <c r="B1" s="28"/>
      <c r="C1" s="20" t="s">
        <v>15</v>
      </c>
    </row>
    <row r="2" spans="1:8" customHeight="1" ht="70">
      <c r="A2" s="27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VÕ THỊ THANH NGUYÊN
Số điện thoại: 0817010170
Ngày xuất báo giá: 20/08/2025</t>
          </r>
        </is>
      </c>
      <c r="B2" s="29"/>
      <c r="C2" s="30"/>
      <c r="D2" s="29"/>
    </row>
    <row r="3" spans="1:8" customHeight="1" ht="60">
      <c r="A3" s="21" t="s">
        <v>16</v>
      </c>
      <c r="B3" s="21" t="s">
        <v>17</v>
      </c>
      <c r="C3" s="21" t="s">
        <v>18</v>
      </c>
      <c r="D3" s="21" t="s">
        <v>19</v>
      </c>
    </row>
    <row r="4" spans="1:8">
      <c r="A4" s="14" t="s">
        <v>20</v>
      </c>
      <c r="B4" s="16">
        <v>2200.0</v>
      </c>
      <c r="C4" s="22">
        <v>8540.0</v>
      </c>
      <c r="D4" s="16">
        <f>ROUND(C4, 4)*B4</f>
        <v>18788000</v>
      </c>
    </row>
    <row r="5" spans="1:8">
      <c r="A5" s="14" t="s">
        <v>21</v>
      </c>
      <c r="B5" s="16">
        <v>350000.0</v>
      </c>
      <c r="C5" s="23">
        <v>11.712</v>
      </c>
      <c r="D5" s="16">
        <f>ROUND(C5, 4)*B5</f>
        <v>4099200</v>
      </c>
    </row>
    <row r="6" spans="1:8">
      <c r="A6" s="14" t="s">
        <v>22</v>
      </c>
      <c r="B6" s="16">
        <v>400000.0</v>
      </c>
      <c r="C6" s="23">
        <v>21.96</v>
      </c>
      <c r="D6" s="16">
        <f>ROUND(C6, 4)*B6</f>
        <v>8784000</v>
      </c>
    </row>
    <row r="7" spans="1:8">
      <c r="A7" s="14" t="s">
        <v>23</v>
      </c>
      <c r="B7" s="16">
        <v>10.0</v>
      </c>
      <c r="C7" s="22">
        <v>4514.0</v>
      </c>
      <c r="D7" s="16">
        <f>ROUND(C7, 4)*B7</f>
        <v>45140</v>
      </c>
    </row>
    <row r="8" spans="1:8">
      <c r="A8" s="14" t="s">
        <v>24</v>
      </c>
      <c r="B8" s="16">
        <v>1700.0</v>
      </c>
      <c r="C8" s="22">
        <v>28770.0</v>
      </c>
      <c r="D8" s="16">
        <f>ROUND(C8, 4)*B8</f>
        <v>48909000</v>
      </c>
    </row>
    <row r="9" spans="1:8">
      <c r="A9" s="14" t="s">
        <v>25</v>
      </c>
      <c r="B9" s="16">
        <v>19800.0</v>
      </c>
      <c r="C9" s="22">
        <v>18788.0</v>
      </c>
      <c r="D9" s="16">
        <f>ROUND(C9, 4)*B9</f>
        <v>372002400</v>
      </c>
    </row>
    <row r="10" spans="1:8">
      <c r="A10" s="24" t="s">
        <v>14</v>
      </c>
      <c r="B10" s="16"/>
      <c r="C10" s="22"/>
      <c r="D10" s="25">
        <f>SUM(D4:D9)</f>
        <v>452627740</v>
      </c>
    </row>
  </sheetData>
  <mergeCells>
    <mergeCell ref="A1:B1"/>
    <mergeCell ref="A2:D2"/>
    <mergeCell ref="C1:D1"/>
    <mergeCell ref="A10:C10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8"/>
  <sheetViews>
    <sheetView tabSelected="0" workbookViewId="0" showGridLines="true" showRowColHeaders="1">
      <selection activeCell="I28" sqref="I28"/>
    </sheetView>
  </sheetViews>
  <sheetFormatPr defaultRowHeight="14.4" outlineLevelRow="0" outlineLevelCol="0"/>
  <cols>
    <col min="1" max="1" width="7.427" bestFit="true" customWidth="true" style="2"/>
    <col min="2" max="2" width="30" customWidth="true" style="2"/>
    <col min="3" max="3" width="17.71" bestFit="true" customWidth="true" style="2"/>
    <col min="4" max="4" width="96.262" bestFit="true" customWidth="true" style="2"/>
    <col min="5" max="5" width="15.139" bestFit="true" customWidth="true" style="2"/>
    <col min="6" max="6" width="17.71" bestFit="true" customWidth="true" style="2"/>
    <col min="7" max="7" width="13.854" bestFit="true" customWidth="true" style="10"/>
    <col min="8" max="8" width="16.425" bestFit="true" customWidth="true" style="2"/>
    <col min="9" max="9" width="16.425" bestFit="true" customWidth="true" style="10"/>
    <col min="10" max="10" width="9.10" hidden="true" style="0"/>
  </cols>
  <sheetData>
    <row r="1" spans="1:10" customHeight="1" ht="60">
      <c r="A1" s="4"/>
      <c r="B1" s="4"/>
      <c r="C1" s="4"/>
      <c r="D1" s="5" t="s">
        <v>26</v>
      </c>
      <c r="E1" s="1"/>
      <c r="F1" s="1"/>
      <c r="G1" s="7"/>
      <c r="H1" s="1"/>
      <c r="I1" s="7"/>
    </row>
    <row r="2" spans="1:10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VÕ THỊ THANH NGUYÊN
Số điện thoại: 0817010170
Ngày xuất báo giá: 20/08/2025</t>
          </r>
        </is>
      </c>
      <c r="B2" s="3"/>
      <c r="C2" s="3"/>
      <c r="D2" s="3"/>
      <c r="E2" s="3"/>
      <c r="F2" s="3"/>
      <c r="G2" s="8"/>
      <c r="H2" s="3"/>
      <c r="I2" s="8"/>
    </row>
    <row r="3" spans="1:10" customHeight="1" ht="60">
      <c r="A3" s="6" t="s">
        <v>2</v>
      </c>
      <c r="B3" s="6" t="s">
        <v>27</v>
      </c>
      <c r="C3" s="6" t="s">
        <v>28</v>
      </c>
      <c r="D3" s="6" t="s">
        <v>29</v>
      </c>
      <c r="E3" s="6" t="s">
        <v>30</v>
      </c>
      <c r="F3" s="6" t="s">
        <v>31</v>
      </c>
      <c r="G3" s="9" t="s">
        <v>17</v>
      </c>
      <c r="H3" s="6" t="s">
        <v>18</v>
      </c>
      <c r="I3" s="9" t="s">
        <v>19</v>
      </c>
    </row>
    <row r="4" spans="1:10" customHeight="1" ht="40">
      <c r="A4" s="11" t="s">
        <v>32</v>
      </c>
      <c r="B4" s="11"/>
      <c r="C4" s="11"/>
      <c r="D4" s="11"/>
      <c r="E4" s="11"/>
      <c r="F4" s="11"/>
      <c r="G4" s="17">
        <f>'Vật tư hoàn thiện'!J11</f>
        <v>29532664.8</v>
      </c>
      <c r="H4" s="12"/>
      <c r="I4" s="12"/>
    </row>
    <row r="5" spans="1:10" customHeight="1" ht="100">
      <c r="A5" s="13">
        <v>1</v>
      </c>
      <c r="B5" s="13"/>
      <c r="C5" s="14" t="s">
        <v>33</v>
      </c>
      <c r="D5" s="14" t="s">
        <v>34</v>
      </c>
      <c r="E5" s="13" t="s">
        <v>35</v>
      </c>
      <c r="F5" s="13" t="s">
        <v>36</v>
      </c>
      <c r="G5" s="16">
        <v>30132</v>
      </c>
      <c r="H5" s="15">
        <v>15</v>
      </c>
      <c r="I5" s="16">
        <f>ROUND(H5, 3)*G5</f>
        <v>451980</v>
      </c>
      <c r="J5" s="13"/>
    </row>
    <row r="6" spans="1:10" customHeight="1" ht="100">
      <c r="A6" s="13">
        <v>2</v>
      </c>
      <c r="B6" s="13"/>
      <c r="C6" s="14" t="s">
        <v>37</v>
      </c>
      <c r="D6" s="14" t="s">
        <v>38</v>
      </c>
      <c r="E6" s="13" t="s">
        <v>39</v>
      </c>
      <c r="F6" s="13" t="s">
        <v>36</v>
      </c>
      <c r="G6" s="16">
        <v>20844</v>
      </c>
      <c r="H6" s="15">
        <v>0</v>
      </c>
      <c r="I6" s="16">
        <f>ROUND(H6, 3)*G6</f>
        <v>0</v>
      </c>
      <c r="J6" s="13"/>
    </row>
    <row r="7" spans="1:10" customHeight="1" ht="100">
      <c r="A7" s="13">
        <v>3</v>
      </c>
      <c r="B7" s="13"/>
      <c r="C7" s="14" t="s">
        <v>40</v>
      </c>
      <c r="D7" s="14" t="s">
        <v>41</v>
      </c>
      <c r="E7" s="13" t="s">
        <v>42</v>
      </c>
      <c r="F7" s="13" t="s">
        <v>43</v>
      </c>
      <c r="G7" s="16">
        <v>199800</v>
      </c>
      <c r="H7" s="15">
        <v>50.4</v>
      </c>
      <c r="I7" s="16">
        <f>ROUND(H7, 3)*G7</f>
        <v>10069920</v>
      </c>
      <c r="J7" s="13"/>
    </row>
    <row r="8" spans="1:10" customHeight="1" ht="100">
      <c r="A8" s="13">
        <v>4</v>
      </c>
      <c r="B8" s="13"/>
      <c r="C8" s="14" t="s">
        <v>44</v>
      </c>
      <c r="D8" s="14" t="s">
        <v>45</v>
      </c>
      <c r="E8" s="13" t="s">
        <v>46</v>
      </c>
      <c r="F8" s="13" t="s">
        <v>43</v>
      </c>
      <c r="G8" s="16">
        <v>151200</v>
      </c>
      <c r="H8" s="15">
        <v>10.08</v>
      </c>
      <c r="I8" s="16">
        <f>ROUND(H8, 3)*G8</f>
        <v>1524096</v>
      </c>
      <c r="J8" s="13"/>
    </row>
    <row r="9" spans="1:10" customHeight="1" ht="100">
      <c r="A9" s="13">
        <v>5</v>
      </c>
      <c r="B9" s="13"/>
      <c r="C9" s="14" t="s">
        <v>44</v>
      </c>
      <c r="D9" s="14" t="s">
        <v>47</v>
      </c>
      <c r="E9" s="13" t="s">
        <v>48</v>
      </c>
      <c r="F9" s="13" t="s">
        <v>43</v>
      </c>
      <c r="G9" s="16">
        <v>151200</v>
      </c>
      <c r="H9" s="15">
        <v>51.84</v>
      </c>
      <c r="I9" s="16">
        <f>ROUND(H9, 3)*G9</f>
        <v>7838208</v>
      </c>
      <c r="J9" s="13"/>
    </row>
    <row r="10" spans="1:10" customHeight="1" ht="100">
      <c r="A10" s="13">
        <v>6</v>
      </c>
      <c r="B10" s="13"/>
      <c r="C10" s="14" t="s">
        <v>44</v>
      </c>
      <c r="D10" s="14" t="s">
        <v>49</v>
      </c>
      <c r="E10" s="13" t="s">
        <v>50</v>
      </c>
      <c r="F10" s="13" t="s">
        <v>43</v>
      </c>
      <c r="G10" s="16">
        <v>151200</v>
      </c>
      <c r="H10" s="15">
        <v>36.0</v>
      </c>
      <c r="I10" s="16">
        <f>ROUND(H10, 3)*G10</f>
        <v>5443200</v>
      </c>
      <c r="J10" s="13"/>
    </row>
    <row r="11" spans="1:10" customHeight="1" ht="100">
      <c r="A11" s="13">
        <v>7</v>
      </c>
      <c r="B11" s="13"/>
      <c r="C11" s="14" t="s">
        <v>51</v>
      </c>
      <c r="D11" s="14" t="s">
        <v>52</v>
      </c>
      <c r="E11" s="13" t="s">
        <v>53</v>
      </c>
      <c r="F11" s="13" t="s">
        <v>43</v>
      </c>
      <c r="G11" s="16">
        <v>224640</v>
      </c>
      <c r="H11" s="15">
        <v>18.72</v>
      </c>
      <c r="I11" s="16">
        <f>ROUND(H11, 3)*G11</f>
        <v>4205260.8</v>
      </c>
      <c r="J11" s="13">
        <f>SUM(I5:J11)</f>
        <v>29532664.8</v>
      </c>
    </row>
    <row r="12" spans="1:10" customHeight="1" ht="40">
      <c r="A12" s="11" t="s">
        <v>54</v>
      </c>
      <c r="B12" s="11"/>
      <c r="C12" s="11"/>
      <c r="D12" s="11"/>
      <c r="E12" s="11"/>
      <c r="F12" s="11"/>
      <c r="G12" s="17">
        <f>'Vật tư hoàn thiện'!J13</f>
        <v>13754000</v>
      </c>
      <c r="H12" s="12"/>
      <c r="I12" s="12"/>
    </row>
    <row r="13" spans="1:10" customHeight="1" ht="100">
      <c r="A13" s="13">
        <v>8</v>
      </c>
      <c r="B13" s="13"/>
      <c r="C13" s="14" t="s">
        <v>55</v>
      </c>
      <c r="D13" s="14" t="s">
        <v>56</v>
      </c>
      <c r="E13" s="13" t="s">
        <v>57</v>
      </c>
      <c r="F13" s="13" t="s">
        <v>58</v>
      </c>
      <c r="G13" s="16">
        <v>598000</v>
      </c>
      <c r="H13" s="15">
        <v>23.0</v>
      </c>
      <c r="I13" s="16">
        <f>ROUND(H13, 3)*G13</f>
        <v>13754000</v>
      </c>
      <c r="J13" s="13">
        <f>I13</f>
        <v>13754000</v>
      </c>
    </row>
    <row r="14" spans="1:10" customHeight="1" ht="40">
      <c r="A14" s="11" t="s">
        <v>59</v>
      </c>
      <c r="B14" s="11"/>
      <c r="C14" s="11"/>
      <c r="D14" s="11"/>
      <c r="E14" s="11"/>
      <c r="F14" s="11"/>
      <c r="G14" s="17">
        <f>'Vật tư hoàn thiện'!J17</f>
        <v>18269280</v>
      </c>
      <c r="H14" s="12"/>
      <c r="I14" s="12"/>
    </row>
    <row r="15" spans="1:10" customHeight="1" ht="100">
      <c r="A15" s="13">
        <v>9</v>
      </c>
      <c r="B15" s="13"/>
      <c r="C15" s="14" t="s">
        <v>60</v>
      </c>
      <c r="D15" s="14" t="s">
        <v>61</v>
      </c>
      <c r="E15" s="13" t="s">
        <v>62</v>
      </c>
      <c r="F15" s="13" t="s">
        <v>63</v>
      </c>
      <c r="G15" s="16">
        <v>12042000</v>
      </c>
      <c r="H15" s="15">
        <v>1</v>
      </c>
      <c r="I15" s="16">
        <f>ROUND(H15, 3)*G15</f>
        <v>12042000</v>
      </c>
      <c r="J15" s="13"/>
    </row>
    <row r="16" spans="1:10" customHeight="1" ht="100">
      <c r="A16" s="13">
        <v>10</v>
      </c>
      <c r="B16" s="13"/>
      <c r="C16" s="14" t="s">
        <v>60</v>
      </c>
      <c r="D16" s="14" t="s">
        <v>64</v>
      </c>
      <c r="E16" s="13" t="s">
        <v>65</v>
      </c>
      <c r="F16" s="13" t="s">
        <v>66</v>
      </c>
      <c r="G16" s="16">
        <v>2252880</v>
      </c>
      <c r="H16" s="15">
        <v>1</v>
      </c>
      <c r="I16" s="16">
        <f>ROUND(H16, 3)*G16</f>
        <v>2252880</v>
      </c>
      <c r="J16" s="13"/>
    </row>
    <row r="17" spans="1:10" customHeight="1" ht="100">
      <c r="A17" s="13">
        <v>11</v>
      </c>
      <c r="B17" s="13"/>
      <c r="C17" s="14" t="s">
        <v>60</v>
      </c>
      <c r="D17" s="14" t="s">
        <v>67</v>
      </c>
      <c r="E17" s="13" t="s">
        <v>68</v>
      </c>
      <c r="F17" s="13" t="s">
        <v>66</v>
      </c>
      <c r="G17" s="16">
        <v>3974400</v>
      </c>
      <c r="H17" s="15">
        <v>1</v>
      </c>
      <c r="I17" s="16">
        <f>ROUND(H17, 3)*G17</f>
        <v>3974400</v>
      </c>
      <c r="J17" s="13">
        <f>SUM(I15:J17)</f>
        <v>18269280</v>
      </c>
    </row>
    <row r="18" spans="1:10" customHeight="1" ht="40">
      <c r="A18" s="11" t="s">
        <v>69</v>
      </c>
      <c r="B18" s="11"/>
      <c r="C18" s="11"/>
      <c r="D18" s="11"/>
      <c r="E18" s="11"/>
      <c r="F18" s="11"/>
      <c r="G18" s="17">
        <f>'Vật tư hoàn thiện'!J18</f>
        <v/>
      </c>
      <c r="H18" s="12"/>
      <c r="I18" s="12"/>
      <c r="J18">
        <f>I18</f>
        <v/>
      </c>
    </row>
    <row r="19" spans="1:10" customHeight="1" ht="40">
      <c r="A19" s="11" t="s">
        <v>70</v>
      </c>
      <c r="B19" s="11"/>
      <c r="C19" s="11"/>
      <c r="D19" s="11"/>
      <c r="E19" s="11"/>
      <c r="F19" s="11"/>
      <c r="G19" s="17">
        <f>'Vật tư hoàn thiện'!J27</f>
        <v>127657000</v>
      </c>
      <c r="H19" s="12"/>
      <c r="I19" s="12"/>
    </row>
    <row r="20" spans="1:10" customHeight="1" ht="100">
      <c r="A20" s="13">
        <v>12</v>
      </c>
      <c r="B20" s="13"/>
      <c r="C20" s="14" t="s">
        <v>71</v>
      </c>
      <c r="D20" s="14" t="s">
        <v>72</v>
      </c>
      <c r="E20" s="13"/>
      <c r="F20" s="13" t="s">
        <v>73</v>
      </c>
      <c r="G20" s="16">
        <v>12890000.0</v>
      </c>
      <c r="H20" s="15">
        <v>2.0</v>
      </c>
      <c r="I20" s="16">
        <f>ROUND(H20, 3)*G20</f>
        <v>25780000</v>
      </c>
      <c r="J20" s="13"/>
    </row>
    <row r="21" spans="1:10" customHeight="1" ht="100">
      <c r="A21" s="13">
        <v>13</v>
      </c>
      <c r="B21" s="13"/>
      <c r="C21" s="14" t="s">
        <v>71</v>
      </c>
      <c r="D21" s="14" t="s">
        <v>74</v>
      </c>
      <c r="E21" s="13"/>
      <c r="F21" s="13" t="s">
        <v>43</v>
      </c>
      <c r="G21" s="16">
        <v>2500000.0</v>
      </c>
      <c r="H21" s="15">
        <v>6.16</v>
      </c>
      <c r="I21" s="16">
        <f>ROUND(H21, 3)*G21</f>
        <v>15400000</v>
      </c>
      <c r="J21" s="13"/>
    </row>
    <row r="22" spans="1:10" customHeight="1" ht="100">
      <c r="A22" s="13">
        <v>14</v>
      </c>
      <c r="B22" s="13"/>
      <c r="C22" s="14" t="s">
        <v>71</v>
      </c>
      <c r="D22" s="14" t="s">
        <v>75</v>
      </c>
      <c r="E22" s="13"/>
      <c r="F22" s="13" t="s">
        <v>43</v>
      </c>
      <c r="G22" s="16">
        <v>2500000.0</v>
      </c>
      <c r="H22" s="15">
        <v>5.94</v>
      </c>
      <c r="I22" s="16">
        <f>ROUND(H22, 3)*G22</f>
        <v>14850000</v>
      </c>
      <c r="J22" s="13"/>
    </row>
    <row r="23" spans="1:10" customHeight="1" ht="100">
      <c r="A23" s="13">
        <v>15</v>
      </c>
      <c r="B23" s="13"/>
      <c r="C23" s="14" t="s">
        <v>71</v>
      </c>
      <c r="D23" s="14" t="s">
        <v>76</v>
      </c>
      <c r="E23" s="13"/>
      <c r="F23" s="13" t="s">
        <v>43</v>
      </c>
      <c r="G23" s="16">
        <v>2200000.0</v>
      </c>
      <c r="H23" s="15">
        <v>1.65</v>
      </c>
      <c r="I23" s="16">
        <f>ROUND(H23, 3)*G23</f>
        <v>3630000</v>
      </c>
      <c r="J23" s="13"/>
    </row>
    <row r="24" spans="1:10" customHeight="1" ht="100">
      <c r="A24" s="13">
        <v>16</v>
      </c>
      <c r="B24" s="13"/>
      <c r="C24" s="14" t="s">
        <v>71</v>
      </c>
      <c r="D24" s="14" t="s">
        <v>77</v>
      </c>
      <c r="E24" s="13"/>
      <c r="F24" s="13" t="s">
        <v>43</v>
      </c>
      <c r="G24" s="16">
        <v>2500000.0</v>
      </c>
      <c r="H24" s="15">
        <v>12.0</v>
      </c>
      <c r="I24" s="16">
        <f>ROUND(H24, 3)*G24</f>
        <v>30000000</v>
      </c>
      <c r="J24" s="13"/>
    </row>
    <row r="25" spans="1:10" customHeight="1" ht="100">
      <c r="A25" s="13">
        <v>17</v>
      </c>
      <c r="B25" s="13"/>
      <c r="C25" s="14" t="s">
        <v>71</v>
      </c>
      <c r="D25" s="14" t="s">
        <v>78</v>
      </c>
      <c r="E25" s="13"/>
      <c r="F25" s="13" t="s">
        <v>79</v>
      </c>
      <c r="G25" s="16">
        <v>28400.0</v>
      </c>
      <c r="H25" s="15">
        <v>300.0</v>
      </c>
      <c r="I25" s="16">
        <f>ROUND(H25, 3)*G25</f>
        <v>8520000</v>
      </c>
      <c r="J25" s="13"/>
    </row>
    <row r="26" spans="1:10" customHeight="1" ht="100">
      <c r="A26" s="13">
        <v>18</v>
      </c>
      <c r="B26" s="13"/>
      <c r="C26" s="14" t="s">
        <v>71</v>
      </c>
      <c r="D26" s="14" t="s">
        <v>80</v>
      </c>
      <c r="E26" s="13"/>
      <c r="F26" s="13" t="s">
        <v>79</v>
      </c>
      <c r="G26" s="16">
        <v>52990.0</v>
      </c>
      <c r="H26" s="15">
        <v>300.0</v>
      </c>
      <c r="I26" s="16">
        <f>ROUND(H26, 3)*G26</f>
        <v>15897000</v>
      </c>
      <c r="J26" s="13"/>
    </row>
    <row r="27" spans="1:10" customHeight="1" ht="100">
      <c r="A27" s="13">
        <v>19</v>
      </c>
      <c r="B27" s="13"/>
      <c r="C27" s="14" t="s">
        <v>71</v>
      </c>
      <c r="D27" s="14" t="s">
        <v>81</v>
      </c>
      <c r="E27" s="13"/>
      <c r="F27" s="13" t="s">
        <v>73</v>
      </c>
      <c r="G27" s="16">
        <v>13580000.0</v>
      </c>
      <c r="H27" s="15">
        <v>1.0</v>
      </c>
      <c r="I27" s="16">
        <f>ROUND(H27, 3)*G27</f>
        <v>13580000</v>
      </c>
      <c r="J27" s="13">
        <f>SUM(I20:J27)</f>
        <v>127657000</v>
      </c>
    </row>
    <row r="28" spans="1:10">
      <c r="A28" s="18" t="s">
        <v>14</v>
      </c>
      <c r="I28" s="19">
        <f>SUM(I5:I27)</f>
        <v>189212944.8</v>
      </c>
    </row>
  </sheetData>
  <mergeCells>
    <mergeCell ref="A1:C1"/>
    <mergeCell ref="A2:I2"/>
    <mergeCell ref="D1:I1"/>
    <mergeCell ref="A4:F4"/>
    <mergeCell ref="G4:I4"/>
    <mergeCell ref="A12:F12"/>
    <mergeCell ref="G12:I12"/>
    <mergeCell ref="A14:F14"/>
    <mergeCell ref="G14:I14"/>
    <mergeCell ref="A18:F18"/>
    <mergeCell ref="G18:I18"/>
    <mergeCell ref="A19:F19"/>
    <mergeCell ref="G19:I19"/>
    <mergeCell ref="A28:H28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2025-08-20T22:02:09+07:00</dcterms:created>
  <dcterms:modified xsi:type="dcterms:W3CDTF">2025-08-20T22:02:09+07:00</dcterms:modified>
  <dc:title>Untitled Spreadsheet</dc:title>
  <dc:description/>
  <dc:subject/>
  <cp:keywords/>
  <cp:category/>
</cp:coreProperties>
</file>