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<sst xmlns="http://schemas.openxmlformats.org/spreadsheetml/2006/main" uniqueCount="88">
  <si>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</si>
  <si>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</si>
  <si>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</si>
  <si>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</si>
  <si>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</si>
  <si>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</si>
  <si>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</si>
  <si>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</si>
  <si>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</si>
  <si>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</si>
  <si>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</si>
  <si>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</si>
  <si>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</si>
  <si>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</si>
  <si>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</si>
  <si>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</si>
  <si>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</si>
  <si>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</si>
  <si>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</si>
  <si>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</si>
  <si>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</si>
  <si>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</si>
  <si>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</si>
  <si>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</si>
  <si>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</si>
  <si>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tròn</t>
  </si>
  <si>
    <t>Tôn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</si>
  <si>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</si>
  <si>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</si>
  <si>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</si>
  <si>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</si>
  <si>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</si>
  <si>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</si>
  <si>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</si>
  <si>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xám vân đá CBP807 VIG: 800mmx800mm</t>
  </si>
  <si>
    <t>m²</t>
  </si>
  <si>
    <t>CTH</t>
  </si>
  <si>
    <t>Gạch bán sứ màu trắng vân khói 48868 CTH: 400mmx800mm</t>
  </si>
  <si>
    <t>Gạch bán sứ màu đen vân đá 48906 CTH: 400mmx800mm</t>
  </si>
  <si>
    <t>Gạch bán sứ màu xám vân đá 61222011 CTH: 600mmx1200mm</t>
  </si>
  <si>
    <t>Hoàn Mỹ</t>
  </si>
  <si>
    <t>Gạch granite vân gỗ xám 33021HM: 800mmx800mm</t>
  </si>
  <si>
    <t>Nhập khẩu</t>
  </si>
  <si>
    <t>Gạch granite màu xám đậm C1572159F NK: 750mmx1500mm</t>
  </si>
  <si>
    <t>TASA</t>
  </si>
  <si>
    <t>Gạch bán sứ khắc kim hoa vàng TSA30.3280L1 TS: 300mmx300mm</t>
  </si>
  <si>
    <t>Gạch bán sứ khắc kim hoa trắng TSA30.3281L1 TS: 300mmx300mm</t>
  </si>
  <si>
    <t>Không có</t>
  </si>
  <si>
    <t>Tôn Hoa Sen Gold màu đỏ MRL01 0.5mm</t>
  </si>
  <si>
    <t>II. Sơn</t>
  </si>
  <si>
    <t>KCC</t>
  </si>
  <si>
    <t>Sơn nước nội thất kinh tế KOREBEST Màu Pha KCC(#ffffff)</t>
  </si>
  <si>
    <t>Thùng</t>
  </si>
  <si>
    <t>DULUX</t>
  </si>
  <si>
    <t>Sơn nước nội thất cao cấp EASYCLEAN LAU CHÙI HIỆU QUẢ Bề mặt mờ - A991 Màu Pha Dulux(#ffffff)</t>
  </si>
  <si>
    <t>TOA</t>
  </si>
  <si>
    <t>Sơn nước nội thất Supertech Pro Int Màu Pha TOA(#feffff)</t>
  </si>
  <si>
    <t>Sơn nước nội thất KORECLEAN lau chùi vượt trội Mờ Màu Pha KCC(#ffffff)</t>
  </si>
  <si>
    <t>Sơn nước nội thất kinh tế KOREINTEX KCC(#ffffff)</t>
  </si>
  <si>
    <t>Sơn nước ngoại thất KORESHIELD PLUS Bóng mờ Màu Pha KCC(#ffffff)</t>
  </si>
  <si>
    <t>Lon</t>
  </si>
  <si>
    <t>III. Danh sách thiết bị vệ sinh</t>
  </si>
  <si>
    <t>Danh mục gốc</t>
  </si>
  <si>
    <t>Sen cây nóng, lạnh màu crom BFV-1405S IN</t>
  </si>
  <si>
    <t>bộ</t>
  </si>
  <si>
    <t>Bàn cầu 2 khối INAX AC-504VAN/BW1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</si>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</sst>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05e11b70d4676b631935f82c63104dcc.jpg"/><Relationship Id="rId3" Type="http://schemas.openxmlformats.org/officeDocument/2006/relationships/image" Target="../media/b2ffecc3204beda732a89e6dc0924ca0.png"/><Relationship Id="rId4" Type="http://schemas.openxmlformats.org/officeDocument/2006/relationships/image" Target="../media/b56063677a3342b2aeb3d46cc2200ef7.jpg"/><Relationship Id="rId5" Type="http://schemas.openxmlformats.org/officeDocument/2006/relationships/image" Target="../media/52202b6a944675f5b415d7079bd020b9.jpg"/><Relationship Id="rId6" Type="http://schemas.openxmlformats.org/officeDocument/2006/relationships/image" Target="../media/7b759abddbb58f6ace5c4d85f1cd18d9.jpg"/><Relationship Id="rId7" Type="http://schemas.openxmlformats.org/officeDocument/2006/relationships/image" Target="../media/2007bd3aa5d950a3fab095a8a36485db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f30d3b01c21a29bc115b275d201c4043.jpg"/><Relationship Id="rId10" Type="http://schemas.openxmlformats.org/officeDocument/2006/relationships/image" Target="../media/08b61ee955540a8a100066c8f5817cce.jpg"/><Relationship Id="rId11" Type="http://schemas.openxmlformats.org/officeDocument/2006/relationships/image" Target="../media/a7b0fee5593ec09c7099843d144fe9d7.jpg"/><Relationship Id="rId12" Type="http://schemas.openxmlformats.org/officeDocument/2006/relationships/image" Target="../media/2c43b6e3768ce43ef8289357be80ded7.png"/><Relationship Id="rId13" Type="http://schemas.openxmlformats.org/officeDocument/2006/relationships/image" Target="../media/aa3936fec9172503f56be5cc42e51671.jpg"/><Relationship Id="rId14" Type="http://schemas.openxmlformats.org/officeDocument/2006/relationships/image" Target="../media/144462ebc637a8493b0719fe9e213487.jpg"/><Relationship Id="rId15" Type="http://schemas.openxmlformats.org/officeDocument/2006/relationships/image" Target="../media/ae8c8bdb3406d71b9ad4d385d1563bc2.jpg"/><Relationship Id="rId16" Type="http://schemas.openxmlformats.org/officeDocument/2006/relationships/image" Target="../media/f5081424381613d8c6ff3570c8b10491.jpg"/><Relationship Id="rId17" Type="http://schemas.openxmlformats.org/officeDocument/2006/relationships/image" Target="../media/bc4ea84d61a0f92bcb0294463a44d5e7.png"/><Relationship Id="rId18" Type="http://schemas.openxmlformats.org/officeDocument/2006/relationships/image" Target="../media/d748c8db5388c8d79ed285ddc3563f30.png"/><Relationship Id="rId19" Type="http://schemas.openxmlformats.org/officeDocument/2006/relationships/image" Target="../media/762f5460cb94411f54e7adf62cc7d465.png"/><Relationship Id="rId20" Type="http://schemas.openxmlformats.org/officeDocument/2006/relationships/image" Target="../media/870fcbab7c87c8763023aa8934a36787.png"/><Relationship Id="rId21" Type="http://schemas.openxmlformats.org/officeDocument/2006/relationships/image" Target="../media/9362a227cd98a23536fc3b4a8971de26.jpg"/><Relationship Id="rId22" Type="http://schemas.openxmlformats.org/officeDocument/2006/relationships/image" Target="../media/81d7f9047e7bfcb1817b16fe162e512c.jpg"/><Relationship Id="rId23" Type="http://schemas.openxmlformats.org/officeDocument/2006/relationships/image" Target="../media/34c47478ce091a89b78c78310159b383.pn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c07975ceb61abb5fc02809e331d001cb.jpg"/><Relationship Id="rId26" Type="http://schemas.openxmlformats.org/officeDocument/2006/relationships/image" Target="../media/a8a0360621df66f94a0fe918d9a35ba3.jpg"/><Relationship Id="rId27" Type="http://schemas.openxmlformats.org/officeDocument/2006/relationships/image" Target="../media/28f6db752b9b4c33b9777f8db73b9479.jpg"/><Relationship Id="rId28" Type="http://schemas.openxmlformats.org/officeDocument/2006/relationships/image" Target="../media/3a52f742d92442b76eb17d9c6106ab13.jpg"/><Relationship Id="rId29" Type="http://schemas.openxmlformats.org/officeDocument/2006/relationships/image" Target="../media/b5a6d327bf8e22132797d2ca78626ffe.jpg"/><Relationship Id="rId30" Type="http://schemas.openxmlformats.org/officeDocument/2006/relationships/image" Target="../media/172885ea0f124a6eb8398c677a790e4a.jpg"/><Relationship Id="rId31" Type="http://schemas.openxmlformats.org/officeDocument/2006/relationships/image" Target="../media/f457e6dc7a6ee7419216c0d788d43981.jpg"/><Relationship Id="rId32" Type="http://schemas.openxmlformats.org/officeDocument/2006/relationships/image" Target="../media/6908640c47a795c6e3120a58c08ae2f2.jpg"/><Relationship Id="rId33" Type="http://schemas.openxmlformats.org/officeDocument/2006/relationships/image" Target="../media/21fe4cb281164d73aad82ac65a1442a6.jpg"/><Relationship Id="rId34" Type="http://schemas.openxmlformats.org/officeDocument/2006/relationships/image" Target="../media/a1f296d3facdd524493c526989cf4fb1.png"/><Relationship Id="rId35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428750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6202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400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71437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28675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1049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429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0858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733425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695325" cy="9525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4"/>
    <col min="4" max="4" width="9.10" hidden="true" style="0"/>
    <col min="5" max="5" width="9.10" hidden="true" style="0"/>
  </cols>
  <sheetData>
    <row r="1" spans="1:5" customHeight="1" ht="60">
      <c r="A1" s="3"/>
      <c r="B1" s="3"/>
      <c r="C1" s="35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6">
        <v>1</v>
      </c>
      <c r="B3" s="32" t="s">
        <v>4</v>
      </c>
      <c r="C3" s="33">
        <f>LOOKUP(2,1/(NOT(ISBLANK('Báo giá phần thô'!D:D))),'Báo giá phần thô'!D:D)</f>
        <v>726234245</v>
      </c>
    </row>
    <row r="4" spans="1:5" customHeight="1" ht="30">
      <c r="A4" s="26">
        <v>2</v>
      </c>
      <c r="B4" s="32" t="s">
        <v>5</v>
      </c>
      <c r="C4" s="33">
        <f>LOOKUP(2,1/(NOT(ISBLANK('Vật tư hoàn thiện'!H:H))),'Vật tư hoàn thiện'!H:H)</f>
        <v>554034309</v>
      </c>
    </row>
    <row r="5" spans="1:5">
      <c r="A5" s="2">
        <v>2.1</v>
      </c>
      <c r="B5" s="2" t="s">
        <v>7</v>
      </c>
      <c r="C5" s="34">
        <f>'Vật tư hoàn thiện'!I13</f>
        <v>197422000</v>
      </c>
    </row>
    <row r="6" spans="1:5">
      <c r="A6" s="2">
        <v>2.2</v>
      </c>
      <c r="B6" s="2" t="s">
        <v>8</v>
      </c>
      <c r="C6" s="34">
        <f>'Vật tư hoàn thiện'!I20</f>
        <v>8975203</v>
      </c>
    </row>
    <row r="7" spans="1:5">
      <c r="A7" s="2">
        <v>2.3</v>
      </c>
      <c r="B7" s="2" t="s">
        <v>9</v>
      </c>
      <c r="C7" s="34">
        <f>'Vật tư hoàn thiện'!I24</f>
        <v>11430000</v>
      </c>
    </row>
    <row r="8" spans="1:5">
      <c r="A8" s="2">
        <v>2.4</v>
      </c>
      <c r="B8" s="2" t="s">
        <v>5</v>
      </c>
      <c r="C8" s="34">
        <f>'Vật tư hoàn thiện'!I42</f>
        <v>336207106</v>
      </c>
    </row>
    <row r="9" spans="1:5">
      <c r="A9" s="2">
        <v>2.5</v>
      </c>
      <c r="B9" s="2" t="s">
        <v>10</v>
      </c>
      <c r="C9" s="34"/>
    </row>
    <row r="10" spans="1:5">
      <c r="A10" s="2">
        <v>2.6</v>
      </c>
      <c r="B10" s="2" t="s">
        <v>11</v>
      </c>
      <c r="C10" s="34"/>
    </row>
    <row r="11" spans="1:5">
      <c r="A11" s="26">
        <v>3</v>
      </c>
      <c r="B11" s="32" t="s">
        <v>6</v>
      </c>
      <c r="C11" s="33">
        <f>SUM(C12:C12)</f>
        <v>288000000</v>
      </c>
    </row>
    <row r="12" spans="1:5">
      <c r="A12" s="15">
        <v>3.1</v>
      </c>
      <c r="B12" s="17" t="s">
        <v>12</v>
      </c>
      <c r="C12" s="18">
        <f>ROUND(E12, 3)*D12</f>
        <v>288000000</v>
      </c>
      <c r="D12" s="16">
        <v>1600000.0</v>
      </c>
      <c r="E12" s="16">
        <v>180.0</v>
      </c>
    </row>
    <row r="13" spans="1:5">
      <c r="A13" s="22" t="s">
        <v>13</v>
      </c>
      <c r="C13" s="23">
        <f>SUM(C3:C4)+C11</f>
        <v>1568268554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8"/>
      <c r="C1" s="24" t="s">
        <v>14</v>
      </c>
    </row>
    <row r="2" spans="1:8" customHeight="1" ht="60">
      <c r="A2" s="26" t="s">
        <v>15</v>
      </c>
      <c r="B2" s="29" t="s">
        <v>16</v>
      </c>
      <c r="C2" s="30" t="s">
        <v>17</v>
      </c>
      <c r="D2" s="29" t="s">
        <v>18</v>
      </c>
    </row>
    <row r="3" spans="1:8">
      <c r="A3" s="17" t="s">
        <v>19</v>
      </c>
      <c r="B3" s="18">
        <v>1800.0</v>
      </c>
      <c r="C3" s="20">
        <v>12600.0</v>
      </c>
      <c r="D3" s="18">
        <f>ROUND(C3, 3)*B3</f>
        <v>22680000</v>
      </c>
    </row>
    <row r="4" spans="1:8">
      <c r="A4" s="17" t="s">
        <v>20</v>
      </c>
      <c r="B4" s="18">
        <v>350000.0</v>
      </c>
      <c r="C4" s="19">
        <v>17.28</v>
      </c>
      <c r="D4" s="18">
        <f>ROUND(C4, 3)*B4</f>
        <v>6048000</v>
      </c>
    </row>
    <row r="5" spans="1:8">
      <c r="A5" s="17" t="s">
        <v>21</v>
      </c>
      <c r="B5" s="18">
        <v>400000.0</v>
      </c>
      <c r="C5" s="19">
        <v>32.4</v>
      </c>
      <c r="D5" s="18">
        <f>ROUND(C5, 3)*B5</f>
        <v>12960000</v>
      </c>
    </row>
    <row r="6" spans="1:8">
      <c r="A6" s="17" t="s">
        <v>22</v>
      </c>
      <c r="B6" s="18">
        <v>10.0</v>
      </c>
      <c r="C6" s="20">
        <v>6660.0</v>
      </c>
      <c r="D6" s="18">
        <f>ROUND(C6, 3)*B6</f>
        <v>66600</v>
      </c>
    </row>
    <row r="7" spans="1:8">
      <c r="A7" s="17" t="s">
        <v>23</v>
      </c>
      <c r="B7" s="18">
        <v>1700.0</v>
      </c>
      <c r="C7" s="20">
        <v>35533.0</v>
      </c>
      <c r="D7" s="18">
        <f>ROUND(C7, 3)*B7</f>
        <v>60406100</v>
      </c>
    </row>
    <row r="8" spans="1:8">
      <c r="A8" s="17" t="s">
        <v>24</v>
      </c>
      <c r="B8" s="18">
        <v>22140.0</v>
      </c>
      <c r="C8" s="20">
        <v>2856.0</v>
      </c>
      <c r="D8" s="18">
        <f>ROUND(C8, 3)*B8</f>
        <v>63231840</v>
      </c>
    </row>
    <row r="9" spans="1:8">
      <c r="A9" s="17" t="s">
        <v>25</v>
      </c>
      <c r="B9" s="18">
        <v>19800.0</v>
      </c>
      <c r="C9" s="20">
        <v>27720.0</v>
      </c>
      <c r="D9" s="18">
        <f>ROUND(C9, 3)*B9</f>
        <v>548856000</v>
      </c>
    </row>
    <row r="10" spans="1:8">
      <c r="A10" s="17" t="s">
        <v>26</v>
      </c>
      <c r="B10" s="18">
        <v>211500.0</v>
      </c>
      <c r="C10" s="19">
        <v>56.67</v>
      </c>
      <c r="D10" s="18">
        <f>ROUND(C10, 3)*B10</f>
        <v>11985705</v>
      </c>
    </row>
    <row r="11" spans="1:8">
      <c r="A11" s="27" t="s">
        <v>13</v>
      </c>
      <c r="B11" s="18"/>
      <c r="C11" s="20"/>
      <c r="D11" s="31">
        <f>SUM(D3:D10)</f>
        <v>726234245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3"/>
  <sheetViews>
    <sheetView tabSelected="0" workbookViewId="0" showGridLines="true" showRowColHeaders="1">
      <selection activeCell="H43" sqref="H4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9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10" t="s">
        <v>17</v>
      </c>
      <c r="H3" s="7" t="s">
        <v>18</v>
      </c>
    </row>
    <row r="4" spans="1:9" customHeight="1" ht="40">
      <c r="A4" s="12" t="s">
        <v>32</v>
      </c>
      <c r="B4" s="12"/>
      <c r="C4" s="12"/>
      <c r="D4" s="12"/>
      <c r="E4" s="12"/>
      <c r="F4" s="13">
        <f>'Vật tư hoàn thiện'!I13</f>
        <v>197422000</v>
      </c>
      <c r="G4" s="14"/>
      <c r="H4" s="13"/>
    </row>
    <row r="5" spans="1:9" customHeight="1" ht="100">
      <c r="A5" s="15">
        <v>1</v>
      </c>
      <c r="B5" s="15"/>
      <c r="C5" s="17" t="s">
        <v>33</v>
      </c>
      <c r="D5" s="17" t="s">
        <v>34</v>
      </c>
      <c r="E5" s="15" t="s">
        <v>35</v>
      </c>
      <c r="F5" s="18">
        <v>439000</v>
      </c>
      <c r="G5" s="20">
        <v>3</v>
      </c>
      <c r="H5" s="18">
        <f>ROUND(G5, 3)*F5</f>
        <v>1317000</v>
      </c>
      <c r="I5" s="16"/>
    </row>
    <row r="6" spans="1:9" customHeight="1" ht="100">
      <c r="A6" s="15">
        <v>2</v>
      </c>
      <c r="B6" s="15"/>
      <c r="C6" s="17" t="s">
        <v>36</v>
      </c>
      <c r="D6" s="17" t="s">
        <v>37</v>
      </c>
      <c r="E6" s="15" t="s">
        <v>35</v>
      </c>
      <c r="F6" s="18">
        <v>273000</v>
      </c>
      <c r="G6" s="20">
        <v>24</v>
      </c>
      <c r="H6" s="18">
        <f>ROUND(G6, 3)*F6</f>
        <v>6552000</v>
      </c>
      <c r="I6" s="16"/>
    </row>
    <row r="7" spans="1:9" customHeight="1" ht="100">
      <c r="A7" s="15">
        <v>3</v>
      </c>
      <c r="B7" s="15"/>
      <c r="C7" s="17" t="s">
        <v>36</v>
      </c>
      <c r="D7" s="17" t="s">
        <v>38</v>
      </c>
      <c r="E7" s="15" t="s">
        <v>35</v>
      </c>
      <c r="F7" s="18">
        <v>323000</v>
      </c>
      <c r="G7" s="20">
        <v>31</v>
      </c>
      <c r="H7" s="18">
        <f>ROUND(G7, 3)*F7</f>
        <v>10013000</v>
      </c>
      <c r="I7" s="16"/>
    </row>
    <row r="8" spans="1:9" customHeight="1" ht="100">
      <c r="A8" s="15">
        <v>4</v>
      </c>
      <c r="B8" s="15"/>
      <c r="C8" s="17" t="s">
        <v>36</v>
      </c>
      <c r="D8" s="17" t="s">
        <v>39</v>
      </c>
      <c r="E8" s="15" t="s">
        <v>35</v>
      </c>
      <c r="F8" s="18">
        <v>405000</v>
      </c>
      <c r="G8" s="20">
        <v>9</v>
      </c>
      <c r="H8" s="18">
        <f>ROUND(G8, 3)*F8</f>
        <v>3645000</v>
      </c>
      <c r="I8" s="16"/>
    </row>
    <row r="9" spans="1:9" customHeight="1" ht="100">
      <c r="A9" s="15">
        <v>5</v>
      </c>
      <c r="B9" s="15"/>
      <c r="C9" s="17" t="s">
        <v>40</v>
      </c>
      <c r="D9" s="17" t="s">
        <v>41</v>
      </c>
      <c r="E9" s="15" t="s">
        <v>35</v>
      </c>
      <c r="F9" s="18">
        <v>275000</v>
      </c>
      <c r="G9" s="20">
        <v>37</v>
      </c>
      <c r="H9" s="18">
        <f>ROUND(G9, 3)*F9</f>
        <v>10175000</v>
      </c>
      <c r="I9" s="16"/>
    </row>
    <row r="10" spans="1:9" customHeight="1" ht="100">
      <c r="A10" s="15">
        <v>6</v>
      </c>
      <c r="B10" s="15"/>
      <c r="C10" s="17" t="s">
        <v>42</v>
      </c>
      <c r="D10" s="17" t="s">
        <v>43</v>
      </c>
      <c r="E10" s="15" t="s">
        <v>35</v>
      </c>
      <c r="F10" s="18">
        <v>1627000</v>
      </c>
      <c r="G10" s="20">
        <v>76</v>
      </c>
      <c r="H10" s="18">
        <f>ROUND(G10, 3)*F10</f>
        <v>123652000</v>
      </c>
      <c r="I10" s="16"/>
    </row>
    <row r="11" spans="1:9" customHeight="1" ht="100">
      <c r="A11" s="15">
        <v>7</v>
      </c>
      <c r="B11" s="15"/>
      <c r="C11" s="17" t="s">
        <v>44</v>
      </c>
      <c r="D11" s="17" t="s">
        <v>45</v>
      </c>
      <c r="E11" s="15" t="s">
        <v>35</v>
      </c>
      <c r="F11" s="18">
        <v>762000</v>
      </c>
      <c r="G11" s="20">
        <v>2</v>
      </c>
      <c r="H11" s="18">
        <f>ROUND(G11, 3)*F11</f>
        <v>1524000</v>
      </c>
      <c r="I11" s="16"/>
    </row>
    <row r="12" spans="1:9" customHeight="1" ht="100">
      <c r="A12" s="15">
        <v>8</v>
      </c>
      <c r="B12" s="15"/>
      <c r="C12" s="17" t="s">
        <v>44</v>
      </c>
      <c r="D12" s="17" t="s">
        <v>46</v>
      </c>
      <c r="E12" s="15" t="s">
        <v>35</v>
      </c>
      <c r="F12" s="18">
        <v>762000</v>
      </c>
      <c r="G12" s="20">
        <v>4</v>
      </c>
      <c r="H12" s="18">
        <f>ROUND(G12, 3)*F12</f>
        <v>3048000</v>
      </c>
      <c r="I12" s="16"/>
    </row>
    <row r="13" spans="1:9" customHeight="1" ht="100">
      <c r="A13" s="15">
        <v>9</v>
      </c>
      <c r="B13" s="15"/>
      <c r="C13" s="17" t="s">
        <v>47</v>
      </c>
      <c r="D13" s="17" t="s">
        <v>48</v>
      </c>
      <c r="E13" s="15" t="s">
        <v>35</v>
      </c>
      <c r="F13" s="18">
        <v>172000</v>
      </c>
      <c r="G13" s="20">
        <v>218</v>
      </c>
      <c r="H13" s="18">
        <f>ROUND(G13, 3)*F13</f>
        <v>37496000</v>
      </c>
      <c r="I13" s="16">
        <f>SUM(H5:H13)</f>
        <v>197422000</v>
      </c>
    </row>
    <row r="14" spans="1:9" customHeight="1" ht="40">
      <c r="A14" s="12" t="s">
        <v>49</v>
      </c>
      <c r="B14" s="12"/>
      <c r="C14" s="12"/>
      <c r="D14" s="12"/>
      <c r="E14" s="12"/>
      <c r="F14" s="13">
        <f>'Vật tư hoàn thiện'!I20</f>
        <v>8975203</v>
      </c>
      <c r="G14" s="21"/>
      <c r="H14" s="13"/>
    </row>
    <row r="15" spans="1:9" customHeight="1" ht="100">
      <c r="A15" s="15">
        <v>10</v>
      </c>
      <c r="B15" s="15"/>
      <c r="C15" s="17" t="s">
        <v>50</v>
      </c>
      <c r="D15" s="17" t="s">
        <v>51</v>
      </c>
      <c r="E15" s="15" t="s">
        <v>52</v>
      </c>
      <c r="F15" s="18">
        <v>1051651</v>
      </c>
      <c r="G15" s="20">
        <v>1</v>
      </c>
      <c r="H15" s="18">
        <f>ROUND(G15, 3)*F15</f>
        <v>1051651</v>
      </c>
      <c r="I15" s="16"/>
    </row>
    <row r="16" spans="1:9" customHeight="1" ht="100">
      <c r="A16" s="15">
        <v>11</v>
      </c>
      <c r="B16" s="15"/>
      <c r="C16" s="17" t="s">
        <v>53</v>
      </c>
      <c r="D16" s="17" t="s">
        <v>54</v>
      </c>
      <c r="E16" s="15" t="s">
        <v>52</v>
      </c>
      <c r="F16" s="18">
        <v>3063431</v>
      </c>
      <c r="G16" s="20">
        <v>1</v>
      </c>
      <c r="H16" s="18">
        <f>ROUND(G16, 3)*F16</f>
        <v>3063431</v>
      </c>
      <c r="I16" s="16"/>
    </row>
    <row r="17" spans="1:9" customHeight="1" ht="100">
      <c r="A17" s="15">
        <v>12</v>
      </c>
      <c r="B17" s="15"/>
      <c r="C17" s="17" t="s">
        <v>55</v>
      </c>
      <c r="D17" s="17" t="s">
        <v>56</v>
      </c>
      <c r="E17" s="15" t="s">
        <v>52</v>
      </c>
      <c r="F17" s="18">
        <v>1106981</v>
      </c>
      <c r="G17" s="20">
        <v>1</v>
      </c>
      <c r="H17" s="18">
        <f>ROUND(G17, 3)*F17</f>
        <v>1106981</v>
      </c>
      <c r="I17" s="16"/>
    </row>
    <row r="18" spans="1:9" customHeight="1" ht="100">
      <c r="A18" s="15">
        <v>13</v>
      </c>
      <c r="B18" s="15"/>
      <c r="C18" s="17" t="s">
        <v>50</v>
      </c>
      <c r="D18" s="17" t="s">
        <v>57</v>
      </c>
      <c r="E18" s="15" t="s">
        <v>52</v>
      </c>
      <c r="F18" s="18">
        <v>1524880</v>
      </c>
      <c r="G18" s="20">
        <v>2.0</v>
      </c>
      <c r="H18" s="18">
        <f>ROUND(G18, 3)*F18</f>
        <v>3049760</v>
      </c>
      <c r="I18" s="16"/>
    </row>
    <row r="19" spans="1:9" customHeight="1" ht="100">
      <c r="A19" s="15">
        <v>14</v>
      </c>
      <c r="B19" s="15"/>
      <c r="C19" s="17" t="s">
        <v>50</v>
      </c>
      <c r="D19" s="17" t="s">
        <v>58</v>
      </c>
      <c r="E19" s="15" t="s">
        <v>52</v>
      </c>
      <c r="F19" s="18">
        <v>568100</v>
      </c>
      <c r="G19" s="20">
        <v>1</v>
      </c>
      <c r="H19" s="18">
        <f>ROUND(G19, 3)*F19</f>
        <v>568100</v>
      </c>
      <c r="I19" s="16"/>
    </row>
    <row r="20" spans="1:9" customHeight="1" ht="100">
      <c r="A20" s="15">
        <v>15</v>
      </c>
      <c r="B20" s="15"/>
      <c r="C20" s="17" t="s">
        <v>50</v>
      </c>
      <c r="D20" s="17" t="s">
        <v>59</v>
      </c>
      <c r="E20" s="15" t="s">
        <v>60</v>
      </c>
      <c r="F20" s="18">
        <v>135280</v>
      </c>
      <c r="G20" s="20">
        <v>1</v>
      </c>
      <c r="H20" s="18">
        <f>ROUND(G20, 3)*F20</f>
        <v>135280</v>
      </c>
      <c r="I20" s="16">
        <f>SUM(H15:H20)</f>
        <v>8975203</v>
      </c>
    </row>
    <row r="21" spans="1:9" customHeight="1" ht="40">
      <c r="A21" s="12" t="s">
        <v>61</v>
      </c>
      <c r="B21" s="12"/>
      <c r="C21" s="12"/>
      <c r="D21" s="12"/>
      <c r="E21" s="12"/>
      <c r="F21" s="13">
        <f>'Vật tư hoàn thiện'!I24</f>
        <v>11430000</v>
      </c>
      <c r="G21" s="21"/>
      <c r="H21" s="13"/>
    </row>
    <row r="22" spans="1:9" customHeight="1" ht="100">
      <c r="A22" s="15">
        <v>16</v>
      </c>
      <c r="B22" s="15"/>
      <c r="C22" s="17" t="s">
        <v>62</v>
      </c>
      <c r="D22" s="17" t="s">
        <v>63</v>
      </c>
      <c r="E22" s="15" t="s">
        <v>64</v>
      </c>
      <c r="F22" s="18">
        <v>6890000</v>
      </c>
      <c r="G22" s="20">
        <v>1</v>
      </c>
      <c r="H22" s="18">
        <f>ROUND(G22, 3)*F22</f>
        <v>6890000</v>
      </c>
      <c r="I22" s="16"/>
    </row>
    <row r="23" spans="1:9" customHeight="1" ht="100">
      <c r="A23" s="15">
        <v>17</v>
      </c>
      <c r="B23" s="15"/>
      <c r="C23" s="17" t="s">
        <v>62</v>
      </c>
      <c r="D23" s="17" t="s">
        <v>65</v>
      </c>
      <c r="E23" s="15" t="s">
        <v>64</v>
      </c>
      <c r="F23" s="18">
        <v>3640000</v>
      </c>
      <c r="G23" s="20">
        <v>1</v>
      </c>
      <c r="H23" s="18">
        <f>ROUND(G23, 3)*F23</f>
        <v>3640000</v>
      </c>
      <c r="I23" s="16"/>
    </row>
    <row r="24" spans="1:9" customHeight="1" ht="100">
      <c r="A24" s="15">
        <v>18</v>
      </c>
      <c r="B24" s="15"/>
      <c r="C24" s="17" t="s">
        <v>62</v>
      </c>
      <c r="D24" s="17" t="s">
        <v>66</v>
      </c>
      <c r="E24" s="15" t="s">
        <v>64</v>
      </c>
      <c r="F24" s="18">
        <v>900000</v>
      </c>
      <c r="G24" s="20">
        <v>1</v>
      </c>
      <c r="H24" s="18">
        <f>ROUND(G24, 3)*F24</f>
        <v>900000</v>
      </c>
      <c r="I24" s="16">
        <f>SUM(H22:H24)</f>
        <v>11430000</v>
      </c>
    </row>
    <row r="25" spans="1:9" customHeight="1" ht="40">
      <c r="A25" s="12" t="s">
        <v>67</v>
      </c>
      <c r="B25" s="12"/>
      <c r="C25" s="12"/>
      <c r="D25" s="12"/>
      <c r="E25" s="12"/>
      <c r="F25" s="13">
        <f>'Vật tư hoàn thiện'!I25</f>
        <v/>
      </c>
      <c r="G25" s="21"/>
      <c r="H25" s="13"/>
      <c r="I25">
        <f>H25</f>
        <v/>
      </c>
    </row>
    <row r="26" spans="1:9" customHeight="1" ht="40">
      <c r="A26" s="12" t="s">
        <v>68</v>
      </c>
      <c r="B26" s="12"/>
      <c r="C26" s="12"/>
      <c r="D26" s="12"/>
      <c r="E26" s="12"/>
      <c r="F26" s="13">
        <f>'Vật tư hoàn thiện'!I42</f>
        <v>336207106</v>
      </c>
      <c r="G26" s="21"/>
      <c r="H26" s="13"/>
    </row>
    <row r="27" spans="1:9" customHeight="1" ht="100">
      <c r="A27" s="15">
        <v>19</v>
      </c>
      <c r="B27" s="15"/>
      <c r="C27" s="17" t="s">
        <v>47</v>
      </c>
      <c r="D27" s="17" t="s">
        <v>69</v>
      </c>
      <c r="E27" s="15" t="s">
        <v>70</v>
      </c>
      <c r="F27" s="18">
        <v>7178000.0</v>
      </c>
      <c r="G27" s="20">
        <v>1.0</v>
      </c>
      <c r="H27" s="18">
        <f>ROUND(G27, 3)*F27</f>
        <v>7178000</v>
      </c>
      <c r="I27" s="16"/>
    </row>
    <row r="28" spans="1:9" customHeight="1" ht="100">
      <c r="A28" s="15">
        <v>20</v>
      </c>
      <c r="B28" s="15"/>
      <c r="C28" s="17" t="s">
        <v>47</v>
      </c>
      <c r="D28" s="17" t="s">
        <v>71</v>
      </c>
      <c r="E28" s="15" t="s">
        <v>72</v>
      </c>
      <c r="F28" s="18">
        <v>28400.0</v>
      </c>
      <c r="G28" s="20">
        <v>300.0</v>
      </c>
      <c r="H28" s="18">
        <f>ROUND(G28, 3)*F28</f>
        <v>8520000</v>
      </c>
      <c r="I28" s="16"/>
    </row>
    <row r="29" spans="1:9" customHeight="1" ht="100">
      <c r="A29" s="15">
        <v>21</v>
      </c>
      <c r="B29" s="15"/>
      <c r="C29" s="17" t="s">
        <v>47</v>
      </c>
      <c r="D29" s="17" t="s">
        <v>73</v>
      </c>
      <c r="E29" s="15" t="s">
        <v>72</v>
      </c>
      <c r="F29" s="18">
        <v>52990.0</v>
      </c>
      <c r="G29" s="20">
        <v>300.0</v>
      </c>
      <c r="H29" s="18">
        <f>ROUND(G29, 3)*F29</f>
        <v>15897000</v>
      </c>
      <c r="I29" s="16"/>
    </row>
    <row r="30" spans="1:9" customHeight="1" ht="100">
      <c r="A30" s="15">
        <v>22</v>
      </c>
      <c r="B30" s="15"/>
      <c r="C30" s="17" t="s">
        <v>47</v>
      </c>
      <c r="D30" s="17" t="s">
        <v>74</v>
      </c>
      <c r="E30" s="15" t="s">
        <v>70</v>
      </c>
      <c r="F30" s="18">
        <v>1165900.0</v>
      </c>
      <c r="G30" s="20">
        <v>2.0</v>
      </c>
      <c r="H30" s="18">
        <f>ROUND(G30, 3)*F30</f>
        <v>2331800</v>
      </c>
      <c r="I30" s="16"/>
    </row>
    <row r="31" spans="1:9" customHeight="1" ht="100">
      <c r="A31" s="15">
        <v>23</v>
      </c>
      <c r="B31" s="15"/>
      <c r="C31" s="17" t="s">
        <v>47</v>
      </c>
      <c r="D31" s="17" t="s">
        <v>75</v>
      </c>
      <c r="E31" s="15" t="s">
        <v>35</v>
      </c>
      <c r="F31" s="18">
        <v>2500000.0</v>
      </c>
      <c r="G31" s="20">
        <v>8.0</v>
      </c>
      <c r="H31" s="18">
        <f>ROUND(G31, 3)*F31</f>
        <v>20000000</v>
      </c>
      <c r="I31" s="16"/>
    </row>
    <row r="32" spans="1:9" customHeight="1" ht="100">
      <c r="A32" s="15">
        <v>24</v>
      </c>
      <c r="B32" s="15"/>
      <c r="C32" s="17" t="s">
        <v>47</v>
      </c>
      <c r="D32" s="17" t="s">
        <v>76</v>
      </c>
      <c r="E32" s="15" t="s">
        <v>35</v>
      </c>
      <c r="F32" s="18">
        <v>2500000.0</v>
      </c>
      <c r="G32" s="19">
        <v>10.2</v>
      </c>
      <c r="H32" s="18">
        <f>ROUND(G32, 3)*F32</f>
        <v>25500000</v>
      </c>
      <c r="I32" s="16"/>
    </row>
    <row r="33" spans="1:9" customHeight="1" ht="100">
      <c r="A33" s="15">
        <v>25</v>
      </c>
      <c r="B33" s="15"/>
      <c r="C33" s="17" t="s">
        <v>47</v>
      </c>
      <c r="D33" s="17" t="s">
        <v>77</v>
      </c>
      <c r="E33" s="15" t="s">
        <v>35</v>
      </c>
      <c r="F33" s="18">
        <v>2500000.0</v>
      </c>
      <c r="G33" s="20">
        <v>6.0</v>
      </c>
      <c r="H33" s="18">
        <f>ROUND(G33, 3)*F33</f>
        <v>15000000</v>
      </c>
      <c r="I33" s="16"/>
    </row>
    <row r="34" spans="1:9" customHeight="1" ht="100">
      <c r="A34" s="15">
        <v>26</v>
      </c>
      <c r="B34" s="15"/>
      <c r="C34" s="17" t="s">
        <v>47</v>
      </c>
      <c r="D34" s="17" t="s">
        <v>78</v>
      </c>
      <c r="E34" s="15" t="s">
        <v>35</v>
      </c>
      <c r="F34" s="18">
        <v>2200000.0</v>
      </c>
      <c r="G34" s="19">
        <v>1.65</v>
      </c>
      <c r="H34" s="18">
        <f>ROUND(G34, 3)*F34</f>
        <v>3630000</v>
      </c>
      <c r="I34" s="16"/>
    </row>
    <row r="35" spans="1:9" customHeight="1" ht="100">
      <c r="A35" s="15">
        <v>27</v>
      </c>
      <c r="B35" s="15"/>
      <c r="C35" s="17" t="s">
        <v>47</v>
      </c>
      <c r="D35" s="17" t="s">
        <v>79</v>
      </c>
      <c r="E35" s="15" t="s">
        <v>35</v>
      </c>
      <c r="F35" s="18">
        <v>2500000.0</v>
      </c>
      <c r="G35" s="19">
        <v>10.2</v>
      </c>
      <c r="H35" s="18">
        <f>ROUND(G35, 3)*F35</f>
        <v>25500000</v>
      </c>
      <c r="I35" s="16"/>
    </row>
    <row r="36" spans="1:9" customHeight="1" ht="100">
      <c r="A36" s="15">
        <v>28</v>
      </c>
      <c r="B36" s="15"/>
      <c r="C36" s="17" t="s">
        <v>47</v>
      </c>
      <c r="D36" s="17" t="s">
        <v>80</v>
      </c>
      <c r="E36" s="15" t="s">
        <v>35</v>
      </c>
      <c r="F36" s="18">
        <v>2500000.0</v>
      </c>
      <c r="G36" s="20">
        <v>6.0</v>
      </c>
      <c r="H36" s="18">
        <f>ROUND(G36, 3)*F36</f>
        <v>15000000</v>
      </c>
      <c r="I36" s="16"/>
    </row>
    <row r="37" spans="1:9" customHeight="1" ht="100">
      <c r="A37" s="15">
        <v>29</v>
      </c>
      <c r="B37" s="15"/>
      <c r="C37" s="17" t="s">
        <v>47</v>
      </c>
      <c r="D37" s="17" t="s">
        <v>81</v>
      </c>
      <c r="E37" s="15" t="s">
        <v>35</v>
      </c>
      <c r="F37" s="18">
        <v>271000.0</v>
      </c>
      <c r="G37" s="19">
        <v>8.6</v>
      </c>
      <c r="H37" s="18">
        <f>ROUND(G37, 3)*F37</f>
        <v>2330600</v>
      </c>
      <c r="I37" s="16"/>
    </row>
    <row r="38" spans="1:9" customHeight="1" ht="100">
      <c r="A38" s="15">
        <v>30</v>
      </c>
      <c r="B38" s="15"/>
      <c r="C38" s="17" t="s">
        <v>47</v>
      </c>
      <c r="D38" s="17" t="s">
        <v>82</v>
      </c>
      <c r="E38" s="15" t="s">
        <v>35</v>
      </c>
      <c r="F38" s="18">
        <v>674000.0</v>
      </c>
      <c r="G38" s="19">
        <v>132.47</v>
      </c>
      <c r="H38" s="18">
        <f>ROUND(G38, 3)*F38</f>
        <v>89284780</v>
      </c>
      <c r="I38" s="16"/>
    </row>
    <row r="39" spans="1:9" customHeight="1" ht="100">
      <c r="A39" s="15">
        <v>31</v>
      </c>
      <c r="B39" s="15"/>
      <c r="C39" s="17" t="s">
        <v>47</v>
      </c>
      <c r="D39" s="17" t="s">
        <v>83</v>
      </c>
      <c r="E39" s="15" t="s">
        <v>35</v>
      </c>
      <c r="F39" s="18">
        <v>271000.0</v>
      </c>
      <c r="G39" s="19">
        <v>28.8</v>
      </c>
      <c r="H39" s="18">
        <f>ROUND(G39, 3)*F39</f>
        <v>7804800</v>
      </c>
      <c r="I39" s="16"/>
    </row>
    <row r="40" spans="1:9" customHeight="1" ht="100">
      <c r="A40" s="15">
        <v>32</v>
      </c>
      <c r="B40" s="15"/>
      <c r="C40" s="17" t="s">
        <v>47</v>
      </c>
      <c r="D40" s="17" t="s">
        <v>84</v>
      </c>
      <c r="E40" s="15" t="s">
        <v>35</v>
      </c>
      <c r="F40" s="18">
        <v>1600000.0</v>
      </c>
      <c r="G40" s="19">
        <v>31.6</v>
      </c>
      <c r="H40" s="18">
        <f>ROUND(G40, 3)*F40</f>
        <v>50560000</v>
      </c>
      <c r="I40" s="16"/>
    </row>
    <row r="41" spans="1:9" customHeight="1" ht="100">
      <c r="A41" s="15">
        <v>33</v>
      </c>
      <c r="B41" s="15"/>
      <c r="C41" s="17" t="s">
        <v>47</v>
      </c>
      <c r="D41" s="17" t="s">
        <v>85</v>
      </c>
      <c r="E41" s="15" t="s">
        <v>86</v>
      </c>
      <c r="F41" s="18">
        <v>312550.0</v>
      </c>
      <c r="G41" s="19">
        <v>57.43</v>
      </c>
      <c r="H41" s="18">
        <f>ROUND(G41, 3)*F41</f>
        <v>17949746.5</v>
      </c>
      <c r="I41" s="16"/>
    </row>
    <row r="42" spans="1:9" customHeight="1" ht="100">
      <c r="A42" s="15">
        <v>34</v>
      </c>
      <c r="B42" s="15"/>
      <c r="C42" s="17" t="s">
        <v>47</v>
      </c>
      <c r="D42" s="17" t="s">
        <v>87</v>
      </c>
      <c r="E42" s="15" t="s">
        <v>86</v>
      </c>
      <c r="F42" s="18">
        <v>312550.0</v>
      </c>
      <c r="G42" s="20">
        <v>95.09</v>
      </c>
      <c r="H42" s="18">
        <f>ROUND(G42, 3)*F42</f>
        <v>29720379.5</v>
      </c>
      <c r="I42" s="16">
        <f>SUM(H27:H42)</f>
        <v>336207106</v>
      </c>
    </row>
    <row r="43" spans="1:9">
      <c r="A43" s="22" t="s">
        <v>13</v>
      </c>
      <c r="H43" s="23">
        <f>SUM(H5:H42)</f>
        <v>554034309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21:E21"/>
    <mergeCell ref="F21:H21"/>
    <mergeCell ref="A25:E25"/>
    <mergeCell ref="F25:H25"/>
    <mergeCell ref="A26:E26"/>
    <mergeCell ref="F26:H26"/>
    <mergeCell ref="A43:G4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2022-10-26T10:31:54+07:00</dcterms:created>
  <dcterms:modified xsi:type="dcterms:W3CDTF">2022-10-26T10:31:54+07:00</dcterms:modified>
  <dc:title>Untitled Spreadsheet</dc:title>
  <dc:description/>
  <dc:subject/>
  <cp:keywords/>
  <cp:category/>
</cp:coreProperties>
</file>