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<sst xmlns="http://schemas.openxmlformats.org/spreadsheetml/2006/main" uniqueCount="82">
  <si>
    <t>Tổng hợp đơn giá</t>
  </si>
  <si>
    <t>STT</t>
  </si>
  <si>
    <t>Hạng mục</t>
  </si>
  <si>
    <t>Tổng tiền (VNĐ)</t>
  </si>
  <si>
    <t>Phần thô</t>
  </si>
  <si>
    <t>Vật tư hoàn thiện</t>
  </si>
  <si>
    <t>Gạch</t>
  </si>
  <si>
    <t>Sơn nước nội/ngoại thất</t>
  </si>
  <si>
    <t>Thiết bị vệ sinh</t>
  </si>
  <si>
    <t>Cửa đi/Cửa sổ</t>
  </si>
  <si>
    <t>Máy nước nóng</t>
  </si>
  <si>
    <t>Nhân công/Máy thi công</t>
  </si>
  <si>
    <t>Nhân công/Máy thi công (Tham khảo)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</si>
  <si>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</si>
  <si>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</si>
  <si>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</si>
  <si>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</si>
  <si>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</si>
  <si>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</si>
  <si>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Xi măng</t>
  </si>
  <si>
    <t>Cát xây dựng</t>
  </si>
  <si>
    <t>Đá xây dựng</t>
  </si>
  <si>
    <t>Nước</t>
  </si>
  <si>
    <t>Gạch xây dựng</t>
  </si>
  <si>
    <t>Thép tròn</t>
  </si>
  <si>
    <t>Báo giá vật tư hoàn thiện</t>
  </si>
  <si>
    <t>Ảnh</t>
  </si>
  <si>
    <t>Thương hiệu</t>
  </si>
  <si>
    <t>Tên</t>
  </si>
  <si>
    <t>Đơn vị tính</t>
  </si>
  <si>
    <t>I. Danh sách gạch &amp; ngói</t>
  </si>
  <si>
    <t>Không có</t>
  </si>
  <si>
    <t>Ngói xi măng màu đỏ ngói da trơn sóng nhỏ SA01 : 424mmx335mm</t>
  </si>
  <si>
    <t>viên</t>
  </si>
  <si>
    <t>Vicenza</t>
  </si>
  <si>
    <t>Gạch bán sứ Vicenza CM8720 800mmx800mm</t>
  </si>
  <si>
    <t>m²</t>
  </si>
  <si>
    <t>VID</t>
  </si>
  <si>
    <t>Gạch granite VID VHSD660001 600mmx600mm</t>
  </si>
  <si>
    <t>Gạch granite VID VHSD660007 600mmx600mm</t>
  </si>
  <si>
    <t>Nice</t>
  </si>
  <si>
    <t>Gạch granite Nice NHS66.6007D 600mmx600mm</t>
  </si>
  <si>
    <t>Gạch granite Nice NHS66.6009 600mmx600mm</t>
  </si>
  <si>
    <t>Phương Nam</t>
  </si>
  <si>
    <t>Gạch men Phương Nam CMN3619S 300mmx600mm</t>
  </si>
  <si>
    <t>Trung Nguyên</t>
  </si>
  <si>
    <t>Gạch bán sứ Trung Nguyên THS88.5002 800mmx800mm</t>
  </si>
  <si>
    <t>Hoàng Hà</t>
  </si>
  <si>
    <t>Gạch men Hoàng Hà AN381 300mmx300mm</t>
  </si>
  <si>
    <t>II. Sơn</t>
  </si>
  <si>
    <t>DULUX</t>
  </si>
  <si>
    <t>Sơn nước ngoài trời TOUGH Bề mặt mờ - 28C Màu Pha Maxilite (Mã màu: #ffffff - Dung tích: 18L)</t>
  </si>
  <si>
    <t>Thùng</t>
  </si>
  <si>
    <t>TOA</t>
  </si>
  <si>
    <t>Sơn nước ngoại thất Supertech Pro ext Màu Pha TOA (Mã màu: #feffff - Dung tích: 18L)</t>
  </si>
  <si>
    <t>Sơn nước ngoại thất NanoShield bóng Màu Pha TOA (Mã màu: #feffff - Dung tích: 0.875L)</t>
  </si>
  <si>
    <t>Lon</t>
  </si>
  <si>
    <t>Sơn nước nội thất siêu cao cấp AMBIANCE 5 IN 1 PEARL GLOW Bóng mờ - 66A Màu Pha Dulux (Mã màu: #ffffff - Dung tích: 5L)</t>
  </si>
  <si>
    <t>III. Danh sách thiết bị vệ sinh</t>
  </si>
  <si>
    <t>Sen cây nóng, lạnh màu crom BFV-1405S IN</t>
  </si>
  <si>
    <t>bộ</t>
  </si>
  <si>
    <t>Bàn cầu 2 khối INAX AC-504VAN/BW1</t>
  </si>
  <si>
    <t>cái</t>
  </si>
  <si>
    <t>Chân lavabo ngắn treo tường INAX L-298VC/BW1</t>
  </si>
  <si>
    <t>IV. Danh sách tôn</t>
  </si>
  <si>
    <t>V. Vật tư hoàn thiện</t>
  </si>
  <si>
    <t>Bồn nước</t>
  </si>
  <si>
    <t>Cái</t>
  </si>
  <si>
    <t>Ống nhựa</t>
  </si>
  <si>
    <t>m</t>
  </si>
  <si>
    <t>Dây điện</t>
  </si>
  <si>
    <t>Máy nước nóng năng lượng mặt trời</t>
  </si>
  <si>
    <t>Cửa đi 4 cánh</t>
  </si>
  <si>
    <t>Cửa đi 1 cánh</t>
  </si>
  <si>
    <t>Cửa đi 2 cánh</t>
  </si>
  <si>
    <t>Cửa đi vệ sinh 1 cánh</t>
  </si>
  <si>
    <t>Cửa sổ 1 cánh</t>
  </si>
  <si>
    <t>Cửa sổ 2 cánh</t>
  </si>
  <si>
    <t>Gạch lát vệ sinh (nhám) 300x600</t>
  </si>
  <si>
    <t>Gạch vân gỗ</t>
  </si>
  <si>
    <t>Gạch ốp vệ sinh 300x600</t>
  </si>
  <si>
    <t>Đá granite</t>
  </si>
</sst>
</file>

<file path=xl/styles.xml><?xml version="1.0" encoding="utf-8"?>
<styleSheet xmlns="http://schemas.openxmlformats.org/spreadsheetml/2006/main" xml:space="preserve">
  <numFmts count="2">
    <numFmt numFmtId="164" formatCode="0.000"/>
    <numFmt numFmtId="165" formatCode="#0"/>
  </numFmts>
  <fonts count="9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0"/>
      <i val="0"/>
      <strike val="0"/>
      <u val="none"/>
      <sz val="12"/>
      <color rgb="FF000000"/>
      <name val="Calibri"/>
    </font>
    <font>
      <b val="1"/>
      <i val="0"/>
      <strike val="0"/>
      <u val="none"/>
      <sz val="11"/>
      <color rgb="FF000000"/>
      <name val="Times New Roman"/>
    </font>
    <font>
      <b val="1"/>
      <i val="0"/>
      <strike val="0"/>
      <u val="none"/>
      <sz val="12"/>
      <color rgb="FF000000"/>
      <name val="Calibri"/>
    </font>
  </fonts>
  <fills count="4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C1B7B7"/>
        <bgColor rgb="FF000000"/>
      </patternFill>
    </fill>
    <fill>
      <patternFill patternType="solid">
        <fgColor rgb="E1D3D3"/>
        <bgColor rgb="FF000000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32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0" borderId="1" applyFont="0" applyNumberFormat="0" applyFill="0" applyBorder="1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0" numFmtId="0" fillId="0" borderId="1" applyFont="0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1" numFmtId="3" fillId="0" borderId="0" applyFont="1" applyNumberFormat="1" applyFill="0" applyBorder="0" applyAlignment="0">
      <alignment horizontal="general" vertical="bottom" textRotation="0" wrapText="false" shrinkToFit="false"/>
    </xf>
    <xf xfId="0" fontId="4" numFmtId="0" fillId="2" borderId="1" applyFont="1" applyNumberFormat="0" applyFill="1" applyBorder="1" applyAlignment="1">
      <alignment horizontal="general" vertical="center" textRotation="0" wrapText="false" shrinkToFit="false"/>
    </xf>
    <xf xfId="0" fontId="3" numFmtId="3" fillId="2" borderId="1" applyFont="1" applyNumberFormat="1" applyFill="1" applyBorder="1" applyAlignment="1">
      <alignment horizontal="general" vertical="center" textRotation="0" wrapText="false" shrinkToFit="false"/>
    </xf>
    <xf xfId="0" fontId="3" numFmtId="0" fillId="2" borderId="1" applyFont="1" applyNumberFormat="0" applyFill="1" applyBorder="1" applyAlignment="1">
      <alignment horizontal="general" vertical="center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center" vertical="center" textRotation="0" wrapText="false" shrinkToFit="false"/>
    </xf>
    <xf xfId="0" fontId="5" numFmtId="0" fillId="0" borderId="1" applyFont="1" applyNumberFormat="0" applyFill="0" applyBorder="1" applyAlignment="1">
      <alignment horizontal="left" vertical="center" textRotation="0" wrapText="false" shrinkToFit="false"/>
    </xf>
    <xf xfId="0" fontId="5" numFmtId="3" fillId="0" borderId="1" applyFont="1" applyNumberFormat="1" applyFill="0" applyBorder="1" applyAlignment="1">
      <alignment horizontal="right" vertical="center" textRotation="0" wrapText="false" shrinkToFit="false"/>
    </xf>
    <xf xfId="0" fontId="5" numFmtId="0" fillId="0" borderId="1" applyFont="1" applyNumberFormat="0" applyFill="0" applyBorder="1" applyAlignment="1">
      <alignment horizontal="right" vertical="center" textRotation="0" wrapText="false" shrinkToFit="false"/>
    </xf>
    <xf xfId="0" fontId="7" numFmtId="0" fillId="0" borderId="0" applyFont="1" applyNumberFormat="0" applyFill="0" applyBorder="0" applyAlignment="1">
      <alignment horizontal="right" vertical="center" textRotation="0" wrapText="false" shrinkToFit="false"/>
    </xf>
    <xf xfId="0" fontId="7" numFmtId="3" fillId="0" borderId="0" applyFont="1" applyNumberFormat="1" applyFill="0" applyBorder="0" applyAlignment="1">
      <alignment horizontal="right" vertical="center" textRotation="0" wrapText="false" shrinkToFit="false"/>
    </xf>
    <xf xfId="0" fontId="0" numFmtId="0" fillId="0" borderId="0" applyFont="0" applyNumberFormat="0" applyFill="0" applyBorder="0" applyAlignment="1">
      <alignment horizontal="center" vertical="center" textRotation="0" wrapText="false" shrinkToFit="false"/>
    </xf>
    <xf xfId="0" fontId="2" numFmtId="0" fillId="0" borderId="0" applyFont="1" applyNumberFormat="0" applyFill="0" applyBorder="0" applyAlignment="1">
      <alignment horizontal="center" vertical="center" textRotation="0" wrapText="false" shrinkToFit="false"/>
    </xf>
    <xf xfId="0" fontId="8" numFmtId="0" fillId="3" borderId="1" applyFont="1" applyNumberFormat="0" applyFill="1" applyBorder="1" applyAlignment="1">
      <alignment horizontal="center" vertical="center" textRotation="0" wrapText="false" shrinkToFit="false"/>
    </xf>
    <xf xfId="0" fontId="8" numFmtId="3" fillId="3" borderId="1" applyFont="1" applyNumberFormat="1" applyFill="1" applyBorder="1" applyAlignment="1">
      <alignment horizontal="center" vertical="center" textRotation="0" wrapText="false" shrinkToFit="false"/>
    </xf>
    <xf xfId="0" fontId="8" numFmtId="164" fillId="3" borderId="1" applyFont="1" applyNumberFormat="1" applyFill="1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left" vertical="center" textRotation="0" wrapText="false" shrinkToFit="false"/>
    </xf>
    <xf xfId="0" fontId="6" numFmtId="3" fillId="0" borderId="1" applyFont="1" applyNumberFormat="1" applyFill="0" applyBorder="1" applyAlignment="1">
      <alignment horizontal="right" vertical="center" textRotation="0" wrapText="false" shrinkToFit="false"/>
    </xf>
    <xf xfId="0" fontId="6" numFmtId="165" fillId="0" borderId="1" applyFont="1" applyNumberFormat="1" applyFill="0" applyBorder="1" applyAlignment="1">
      <alignment horizontal="right" vertical="center" textRotation="0" wrapText="false" shrinkToFit="false"/>
    </xf>
    <xf xfId="0" fontId="6" numFmtId="164" fillId="0" borderId="1" applyFont="1" applyNumberFormat="1" applyFill="0" applyBorder="1" applyAlignment="1">
      <alignment horizontal="right" vertical="center" textRotation="0" wrapText="false" shrinkToFit="false"/>
    </xf>
    <xf xfId="0" fontId="8" numFmtId="0" fillId="0" borderId="1" applyFont="1" applyNumberFormat="0" applyFill="0" applyBorder="1" applyAlignment="1">
      <alignment horizontal="right" vertical="center" textRotation="0" wrapText="false" shrinkToFit="false"/>
    </xf>
    <xf xfId="0" fontId="8" numFmtId="3" fillId="0" borderId="1" applyFont="1" applyNumberFormat="1" applyFill="0" applyBorder="1" applyAlignment="1">
      <alignment horizontal="right" vertical="center" textRotation="0" wrapText="false" shrinkToFit="false"/>
    </xf>
    <xf xfId="0" fontId="1" numFmtId="164" fillId="0" borderId="0" applyFont="1" applyNumberFormat="1" applyFill="0" applyBorder="0" applyAlignment="0">
      <alignment horizontal="general" vertical="bottom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1" numFmtId="3" fillId="0" borderId="0" applyFont="1" applyNumberFormat="1" applyFill="0" applyBorder="0" applyAlignment="1">
      <alignment horizontal="right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500_hoasen_home33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500_hoasen_home32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500_hoasen_home1.png"/><Relationship Id="rId2" Type="http://schemas.openxmlformats.org/officeDocument/2006/relationships/image" Target="../media/16707980472.jpg"/><Relationship Id="rId3" Type="http://schemas.openxmlformats.org/officeDocument/2006/relationships/image" Target="../media/16705616493.jpg"/><Relationship Id="rId4" Type="http://schemas.openxmlformats.org/officeDocument/2006/relationships/image" Target="../media/16705618194.jpg"/><Relationship Id="rId5" Type="http://schemas.openxmlformats.org/officeDocument/2006/relationships/image" Target="../media/16708307785.jpg"/><Relationship Id="rId6" Type="http://schemas.openxmlformats.org/officeDocument/2006/relationships/image" Target="../media/16705618706.jpg"/><Relationship Id="rId7" Type="http://schemas.openxmlformats.org/officeDocument/2006/relationships/image" Target="../media/16705618747.jpg"/><Relationship Id="rId8" Type="http://schemas.openxmlformats.org/officeDocument/2006/relationships/image" Target="../media/16705619348.jpg"/><Relationship Id="rId9" Type="http://schemas.openxmlformats.org/officeDocument/2006/relationships/image" Target="../media/16705622189.jpg"/><Relationship Id="rId10" Type="http://schemas.openxmlformats.org/officeDocument/2006/relationships/image" Target="../media/167056235010.jpg"/><Relationship Id="rId11" Type="http://schemas.openxmlformats.org/officeDocument/2006/relationships/image" Target="../media/167056065711.png"/><Relationship Id="rId12" Type="http://schemas.openxmlformats.org/officeDocument/2006/relationships/image" Target="../media/167056026512.jpg"/><Relationship Id="rId13" Type="http://schemas.openxmlformats.org/officeDocument/2006/relationships/image" Target="../media/167056024213.jpg"/><Relationship Id="rId14" Type="http://schemas.openxmlformats.org/officeDocument/2006/relationships/image" Target="../media/167056064414.png"/><Relationship Id="rId15" Type="http://schemas.openxmlformats.org/officeDocument/2006/relationships/image" Target="../media/167056079615.png"/><Relationship Id="rId16" Type="http://schemas.openxmlformats.org/officeDocument/2006/relationships/image" Target="../media/167056114616.jpg"/><Relationship Id="rId17" Type="http://schemas.openxmlformats.org/officeDocument/2006/relationships/image" Target="../media/167056165617.png"/><Relationship Id="rId18" Type="http://schemas.openxmlformats.org/officeDocument/2006/relationships/image" Target="../media/166625600718.png"/><Relationship Id="rId19" Type="http://schemas.openxmlformats.org/officeDocument/2006/relationships/image" Target="../media/166625594619.jpg"/><Relationship Id="rId20" Type="http://schemas.openxmlformats.org/officeDocument/2006/relationships/image" Target="../media/166625606320.jpg"/><Relationship Id="rId21" Type="http://schemas.openxmlformats.org/officeDocument/2006/relationships/image" Target="../media/166623315121.png"/><Relationship Id="rId22" Type="http://schemas.openxmlformats.org/officeDocument/2006/relationships/image" Target="../media/166633850922.jpg"/><Relationship Id="rId23" Type="http://schemas.openxmlformats.org/officeDocument/2006/relationships/image" Target="../media/166623323723.jpg"/><Relationship Id="rId24" Type="http://schemas.openxmlformats.org/officeDocument/2006/relationships/image" Target="../media/166623321324.jpg"/><Relationship Id="rId25" Type="http://schemas.openxmlformats.org/officeDocument/2006/relationships/image" Target="../media/166623349525.jpg"/><Relationship Id="rId26" Type="http://schemas.openxmlformats.org/officeDocument/2006/relationships/image" Target="../media/166623372226.jpg"/><Relationship Id="rId27" Type="http://schemas.openxmlformats.org/officeDocument/2006/relationships/image" Target="../media/166640803527.jpg"/><Relationship Id="rId28" Type="http://schemas.openxmlformats.org/officeDocument/2006/relationships/image" Target="../media/166675460028.jpg"/><Relationship Id="rId29" Type="http://schemas.openxmlformats.org/officeDocument/2006/relationships/image" Target="../media/166675395529.jpg"/><Relationship Id="rId30" Type="http://schemas.openxmlformats.org/officeDocument/2006/relationships/image" Target="../media/166675374630.jpg"/><Relationship Id="rId31" Type="http://schemas.openxmlformats.org/officeDocument/2006/relationships/image" Target="../media/166675401531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781050" cy="952500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952500" cy="9525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952500" cy="9525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952500" cy="952500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952500" cy="952500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9</xdr:row>
      <xdr:rowOff>95250</xdr:rowOff>
    </xdr:from>
    <xdr:ext cx="962025" cy="952500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1428750" cy="714375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11</xdr:row>
      <xdr:rowOff>95250</xdr:rowOff>
    </xdr:from>
    <xdr:ext cx="952500" cy="9525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12</xdr:row>
      <xdr:rowOff>95250</xdr:rowOff>
    </xdr:from>
    <xdr:ext cx="952500" cy="9525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14</xdr:row>
      <xdr:rowOff>95250</xdr:rowOff>
    </xdr:from>
    <xdr:ext cx="952500" cy="952500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15</xdr:row>
      <xdr:rowOff>95250</xdr:rowOff>
    </xdr:from>
    <xdr:ext cx="781050" cy="952500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16</xdr:row>
      <xdr:rowOff>95250</xdr:rowOff>
    </xdr:from>
    <xdr:ext cx="676275" cy="952500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17</xdr:row>
      <xdr:rowOff>95250</xdr:rowOff>
    </xdr:from>
    <xdr:ext cx="952500" cy="952500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19</xdr:row>
      <xdr:rowOff>95250</xdr:rowOff>
    </xdr:from>
    <xdr:ext cx="952500" cy="952500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20</xdr:row>
      <xdr:rowOff>95250</xdr:rowOff>
    </xdr:from>
    <xdr:ext cx="952500" cy="952500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21</xdr:row>
      <xdr:rowOff>95250</xdr:rowOff>
    </xdr:from>
    <xdr:ext cx="952500" cy="952500"/>
    <xdr:pic>
      <xdr:nvPicPr>
        <xdr:cNvPr id="17" name="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24</xdr:row>
      <xdr:rowOff>95250</xdr:rowOff>
    </xdr:from>
    <xdr:ext cx="952500" cy="952500"/>
    <xdr:pic>
      <xdr:nvPicPr>
        <xdr:cNvPr id="18" name="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25</xdr:row>
      <xdr:rowOff>95250</xdr:rowOff>
    </xdr:from>
    <xdr:ext cx="1428750" cy="952500"/>
    <xdr:pic>
      <xdr:nvPicPr>
        <xdr:cNvPr id="19" name="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26</xdr:row>
      <xdr:rowOff>95250</xdr:rowOff>
    </xdr:from>
    <xdr:ext cx="952500" cy="952500"/>
    <xdr:pic>
      <xdr:nvPicPr>
        <xdr:cNvPr id="20" name="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27</xdr:row>
      <xdr:rowOff>95250</xdr:rowOff>
    </xdr:from>
    <xdr:ext cx="952500" cy="952500"/>
    <xdr:pic>
      <xdr:nvPicPr>
        <xdr:cNvPr id="21" name="" descr="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28</xdr:row>
      <xdr:rowOff>95250</xdr:rowOff>
    </xdr:from>
    <xdr:ext cx="1028700" cy="952500"/>
    <xdr:pic>
      <xdr:nvPicPr>
        <xdr:cNvPr id="22" name="" descr="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29</xdr:row>
      <xdr:rowOff>95250</xdr:rowOff>
    </xdr:from>
    <xdr:ext cx="952500" cy="952500"/>
    <xdr:pic>
      <xdr:nvPicPr>
        <xdr:cNvPr id="23" name="" descr="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30</xdr:row>
      <xdr:rowOff>95250</xdr:rowOff>
    </xdr:from>
    <xdr:ext cx="952500" cy="952500"/>
    <xdr:pic>
      <xdr:nvPicPr>
        <xdr:cNvPr id="24" name="" descr="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31</xdr:row>
      <xdr:rowOff>95250</xdr:rowOff>
    </xdr:from>
    <xdr:ext cx="714375" cy="952500"/>
    <xdr:pic>
      <xdr:nvPicPr>
        <xdr:cNvPr id="25" name="" descr="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32</xdr:row>
      <xdr:rowOff>95250</xdr:rowOff>
    </xdr:from>
    <xdr:ext cx="828675" cy="952500"/>
    <xdr:pic>
      <xdr:nvPicPr>
        <xdr:cNvPr id="26" name="" descr="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33</xdr:row>
      <xdr:rowOff>95250</xdr:rowOff>
    </xdr:from>
    <xdr:ext cx="1266825" cy="952500"/>
    <xdr:pic>
      <xdr:nvPicPr>
        <xdr:cNvPr id="27" name="" descr="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34</xdr:row>
      <xdr:rowOff>95250</xdr:rowOff>
    </xdr:from>
    <xdr:ext cx="1104900" cy="952500"/>
    <xdr:pic>
      <xdr:nvPicPr>
        <xdr:cNvPr id="28" name="" descr="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35</xdr:row>
      <xdr:rowOff>95250</xdr:rowOff>
    </xdr:from>
    <xdr:ext cx="1428750" cy="742950"/>
    <xdr:pic>
      <xdr:nvPicPr>
        <xdr:cNvPr id="29" name="" descr="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36</xdr:row>
      <xdr:rowOff>95250</xdr:rowOff>
    </xdr:from>
    <xdr:ext cx="1428750" cy="714375"/>
    <xdr:pic>
      <xdr:nvPicPr>
        <xdr:cNvPr id="30" name="" descr="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37</xdr:row>
      <xdr:rowOff>95250</xdr:rowOff>
    </xdr:from>
    <xdr:ext cx="1085850" cy="952500"/>
    <xdr:pic>
      <xdr:nvPicPr>
        <xdr:cNvPr id="31" name="" descr="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E13"/>
  <sheetViews>
    <sheetView tabSelected="1" workbookViewId="0" showGridLines="true" showRowColHeaders="1">
      <selection activeCell="C1" sqref="C1:C2"/>
    </sheetView>
  </sheetViews>
  <sheetFormatPr defaultRowHeight="14.4" outlineLevelRow="0" outlineLevelCol="0"/>
  <cols>
    <col min="1" max="1" width="4.855957" bestFit="true" customWidth="true" style="2"/>
    <col min="2" max="2" width="50" customWidth="true" style="2"/>
    <col min="3" max="3" width="32.706299" bestFit="true" customWidth="true" style="31"/>
    <col min="4" max="4" width="9.10" hidden="true" style="0"/>
    <col min="5" max="5" width="9.10" hidden="true" style="0"/>
  </cols>
  <sheetData>
    <row r="1" spans="1:5" customHeight="1" ht="60">
      <c r="A1" s="3"/>
      <c r="B1" s="3"/>
      <c r="C1" s="4" t="s">
        <v>0</v>
      </c>
    </row>
    <row r="2" spans="1:5" customHeight="1" ht="60">
      <c r="A2" s="5" t="s">
        <v>1</v>
      </c>
      <c r="B2" s="5" t="s">
        <v>2</v>
      </c>
      <c r="C2" s="5" t="s">
        <v>3</v>
      </c>
    </row>
    <row r="3" spans="1:5" customHeight="1" ht="30">
      <c r="A3" s="29">
        <v>1</v>
      </c>
      <c r="B3" s="30" t="s">
        <v>4</v>
      </c>
      <c r="C3" s="29" t="str">
        <f>LOOKUP(2,1/(NOT(ISBLANK('Báo giá phần thô'!D:D))),'Báo giá phần thô'!D:D)</f>
        <v>0</v>
      </c>
    </row>
    <row r="4" spans="1:5" customHeight="1" ht="30">
      <c r="A4" s="29">
        <v>2</v>
      </c>
      <c r="B4" s="30" t="s">
        <v>5</v>
      </c>
      <c r="C4" s="29" t="str">
        <f>LOOKUP(2,1/(NOT(ISBLANK('Vật tư hoàn thiện'!H:H))),'Vật tư hoàn thiện'!H:H)</f>
        <v>0</v>
      </c>
    </row>
    <row r="5" spans="1:5">
      <c r="A5" s="2">
        <v>2.1</v>
      </c>
      <c r="B5" s="2" t="s">
        <v>6</v>
      </c>
      <c r="C5" s="2">
        <f>'Vật tư hoàn thiện'!I13</f>
        <v>75572016.6</v>
      </c>
    </row>
    <row r="6" spans="1:5">
      <c r="A6" s="2">
        <v>2.2</v>
      </c>
      <c r="B6" s="2" t="s">
        <v>7</v>
      </c>
      <c r="C6" s="2">
        <f>'Vật tư hoàn thiện'!I18</f>
        <v>116953450</v>
      </c>
    </row>
    <row r="7" spans="1:5">
      <c r="A7" s="2">
        <v>2.3</v>
      </c>
      <c r="B7" s="2" t="s">
        <v>8</v>
      </c>
      <c r="C7" s="2">
        <f>'Vật tư hoàn thiện'!I22</f>
        <v>11430000</v>
      </c>
    </row>
    <row r="8" spans="1:5">
      <c r="A8" s="2">
        <v>2.4</v>
      </c>
      <c r="B8" s="2" t="s">
        <v>5</v>
      </c>
      <c r="C8" s="2">
        <f>'Vật tư hoàn thiện'!I38</f>
        <v>288536980</v>
      </c>
    </row>
    <row r="9" spans="1:5">
      <c r="A9" s="2">
        <v>2.5</v>
      </c>
      <c r="B9" s="2" t="s">
        <v>9</v>
      </c>
      <c r="C9" s="2"/>
    </row>
    <row r="10" spans="1:5">
      <c r="A10" s="2">
        <v>2.6</v>
      </c>
      <c r="B10" s="2" t="s">
        <v>10</v>
      </c>
      <c r="C10" s="2"/>
    </row>
    <row r="11" spans="1:5">
      <c r="A11" s="29">
        <v>3</v>
      </c>
      <c r="B11" s="30" t="s">
        <v>11</v>
      </c>
      <c r="C11" s="29">
        <f>SUM(C12:C12)</f>
        <v>288000000</v>
      </c>
    </row>
    <row r="12" spans="1:5">
      <c r="A12" s="10">
        <v>3.1</v>
      </c>
      <c r="B12" s="12" t="s">
        <v>12</v>
      </c>
      <c r="C12" s="14">
        <f>ROUND(E12, 3)*D12</f>
        <v>288000000</v>
      </c>
      <c r="D12" s="11">
        <v>1600000.0</v>
      </c>
      <c r="E12" s="11">
        <v>180.0</v>
      </c>
    </row>
    <row r="13" spans="1:5">
      <c r="A13" s="15" t="s">
        <v>13</v>
      </c>
      <c r="C13" s="16">
        <f>SUM(C3:C4)+C11</f>
        <v>288000000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A13:B13"/>
  </mergeCells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H9"/>
  <sheetViews>
    <sheetView tabSelected="0" workbookViewId="0" showGridLines="true" showRowColHeaders="1">
      <selection activeCell="D9" sqref="D9"/>
    </sheetView>
  </sheetViews>
  <sheetFormatPr defaultRowHeight="14.4" outlineLevelRow="0" outlineLevelCol="0"/>
  <cols>
    <col min="1" max="1" width="17.709961" bestFit="true" customWidth="true" style="2"/>
    <col min="2" max="2" width="30" customWidth="true" style="6"/>
    <col min="3" max="3" width="13.85376" bestFit="true" customWidth="true" style="28"/>
    <col min="4" max="4" width="30" customWidth="true" style="6"/>
    <col min="5" max="5" width="9.10" style="2"/>
    <col min="6" max="6" width="9.10" style="2"/>
    <col min="7" max="7" width="9.10" style="2"/>
    <col min="8" max="8" width="9.10" style="2"/>
  </cols>
  <sheetData>
    <row r="1" spans="1:8" customHeight="1" ht="60">
      <c r="A1" s="17"/>
      <c r="B1" s="17"/>
      <c r="C1" s="18" t="s">
        <v>14</v>
      </c>
    </row>
    <row r="2" spans="1:8" customHeight="1" ht="60">
      <c r="A2" s="19" t="s">
        <v>15</v>
      </c>
      <c r="B2" s="20" t="s">
        <v>16</v>
      </c>
      <c r="C2" s="21" t="s">
        <v>17</v>
      </c>
      <c r="D2" s="20" t="s">
        <v>18</v>
      </c>
    </row>
    <row r="3" spans="1:8">
      <c r="A3" s="22" t="s">
        <v>19</v>
      </c>
      <c r="B3" s="23">
        <v>1800.0</v>
      </c>
      <c r="C3" s="24">
        <v>12600.0</v>
      </c>
      <c r="D3" s="23">
        <f>ROUND(C3, 3)*B3</f>
        <v>22680000</v>
      </c>
    </row>
    <row r="4" spans="1:8">
      <c r="A4" s="22" t="s">
        <v>20</v>
      </c>
      <c r="B4" s="23">
        <v>350000.0</v>
      </c>
      <c r="C4" s="25">
        <v>17.28</v>
      </c>
      <c r="D4" s="23">
        <f>ROUND(C4, 3)*B4</f>
        <v>6048000</v>
      </c>
    </row>
    <row r="5" spans="1:8">
      <c r="A5" s="22" t="s">
        <v>21</v>
      </c>
      <c r="B5" s="23">
        <v>400000.0</v>
      </c>
      <c r="C5" s="25">
        <v>32.4</v>
      </c>
      <c r="D5" s="23">
        <f>ROUND(C5, 3)*B5</f>
        <v>12960000</v>
      </c>
    </row>
    <row r="6" spans="1:8">
      <c r="A6" s="22" t="s">
        <v>22</v>
      </c>
      <c r="B6" s="23">
        <v>10.0</v>
      </c>
      <c r="C6" s="24">
        <v>6660.0</v>
      </c>
      <c r="D6" s="23">
        <f>ROUND(C6, 3)*B6</f>
        <v>66600</v>
      </c>
    </row>
    <row r="7" spans="1:8">
      <c r="A7" s="22" t="s">
        <v>23</v>
      </c>
      <c r="B7" s="23">
        <v>1700.0</v>
      </c>
      <c r="C7" s="24">
        <v>35533.0</v>
      </c>
      <c r="D7" s="23">
        <f>ROUND(C7, 3)*B7</f>
        <v>60406100</v>
      </c>
    </row>
    <row r="8" spans="1:8">
      <c r="A8" s="22" t="s">
        <v>24</v>
      </c>
      <c r="B8" s="23">
        <v>19800.0</v>
      </c>
      <c r="C8" s="24">
        <v>27720.0</v>
      </c>
      <c r="D8" s="23">
        <f>ROUND(C8, 3)*B8</f>
        <v>548856000</v>
      </c>
    </row>
    <row r="9" spans="1:8">
      <c r="A9" s="26" t="s">
        <v>13</v>
      </c>
      <c r="B9" s="23"/>
      <c r="C9" s="24"/>
      <c r="D9" s="27">
        <f>SUM(D3:D8)</f>
        <v>651016700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C1:D1"/>
    <mergeCell ref="A9:C9"/>
  </mergeCells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I39"/>
  <sheetViews>
    <sheetView tabSelected="0" workbookViewId="0" showGridLines="true" showRowColHeaders="1">
      <selection activeCell="H38" sqref="H38"/>
    </sheetView>
  </sheetViews>
  <sheetFormatPr defaultRowHeight="14.4" outlineLevelRow="0" outlineLevelCol="0"/>
  <cols>
    <col min="1" max="1" width="4.855957" bestFit="true" customWidth="true" style="2"/>
    <col min="2" max="2" width="30" customWidth="true" style="2"/>
    <col min="3" max="3" width="16.567383" bestFit="true" customWidth="true" style="2"/>
    <col min="4" max="4" width="154.105225" bestFit="true" customWidth="true" style="2"/>
    <col min="5" max="5" width="15.13916" bestFit="true" customWidth="true" style="2"/>
    <col min="6" max="6" width="12.568359" bestFit="true" customWidth="true" style="6"/>
    <col min="7" max="7" width="13.85376" bestFit="true" customWidth="true" style="2"/>
    <col min="8" max="8" width="13.996582" bestFit="true" customWidth="true" style="6"/>
    <col min="9" max="9" width="9.10" hidden="true" style="0"/>
  </cols>
  <sheetData>
    <row r="1" spans="1:9" customHeight="1" ht="60">
      <c r="A1" s="3"/>
      <c r="B1" s="3"/>
      <c r="C1" s="3"/>
      <c r="D1" s="4" t="s">
        <v>25</v>
      </c>
      <c r="E1" s="1"/>
      <c r="F1" s="1"/>
      <c r="G1" s="1"/>
      <c r="H1" s="1"/>
    </row>
    <row r="3" spans="1:9" customHeight="1" ht="60">
      <c r="A3" s="5" t="s">
        <v>1</v>
      </c>
      <c r="B3" s="5" t="s">
        <v>26</v>
      </c>
      <c r="C3" s="5" t="s">
        <v>27</v>
      </c>
      <c r="D3" s="5" t="s">
        <v>28</v>
      </c>
      <c r="E3" s="5" t="s">
        <v>29</v>
      </c>
      <c r="F3" s="5" t="s">
        <v>16</v>
      </c>
      <c r="G3" s="5" t="s">
        <v>17</v>
      </c>
      <c r="H3" s="5" t="s">
        <v>18</v>
      </c>
    </row>
    <row r="4" spans="1:9" customHeight="1" ht="40">
      <c r="A4" s="7" t="s">
        <v>30</v>
      </c>
      <c r="B4" s="7"/>
      <c r="C4" s="7"/>
      <c r="D4" s="7"/>
      <c r="E4" s="7"/>
      <c r="F4" s="8">
        <f>'Vật tư hoàn thiện'!I13</f>
        <v>75572016.6</v>
      </c>
      <c r="G4" s="9"/>
      <c r="H4" s="8"/>
    </row>
    <row r="5" spans="1:9" customHeight="1" ht="100">
      <c r="A5" s="10">
        <v>1</v>
      </c>
      <c r="B5" s="10"/>
      <c r="C5" s="12" t="s">
        <v>31</v>
      </c>
      <c r="D5" s="12" t="s">
        <v>32</v>
      </c>
      <c r="E5" s="10" t="s">
        <v>33</v>
      </c>
      <c r="F5" s="13">
        <v>18605</v>
      </c>
      <c r="G5" s="14">
        <v>1971</v>
      </c>
      <c r="H5" s="13">
        <f>ROUND(G5, 3)*F5</f>
        <v>36670455</v>
      </c>
      <c r="I5" s="11"/>
    </row>
    <row r="6" spans="1:9" customHeight="1" ht="100">
      <c r="A6" s="10">
        <v>2</v>
      </c>
      <c r="B6" s="10"/>
      <c r="C6" s="12" t="s">
        <v>34</v>
      </c>
      <c r="D6" s="12" t="s">
        <v>35</v>
      </c>
      <c r="E6" s="10" t="s">
        <v>36</v>
      </c>
      <c r="F6" s="13">
        <v>269000</v>
      </c>
      <c r="G6" s="14">
        <v>3.84</v>
      </c>
      <c r="H6" s="13">
        <f>ROUND(G6, 3)*F6</f>
        <v>1032960</v>
      </c>
      <c r="I6" s="11"/>
    </row>
    <row r="7" spans="1:9" customHeight="1" ht="100">
      <c r="A7" s="10">
        <v>3</v>
      </c>
      <c r="B7" s="10"/>
      <c r="C7" s="12" t="s">
        <v>37</v>
      </c>
      <c r="D7" s="12" t="s">
        <v>38</v>
      </c>
      <c r="E7" s="10" t="s">
        <v>36</v>
      </c>
      <c r="F7" s="13">
        <v>165000</v>
      </c>
      <c r="G7" s="14">
        <v>38.88</v>
      </c>
      <c r="H7" s="13">
        <f>ROUND(G7, 3)*F7</f>
        <v>6415200</v>
      </c>
      <c r="I7" s="11"/>
    </row>
    <row r="8" spans="1:9" customHeight="1" ht="100">
      <c r="A8" s="10">
        <v>4</v>
      </c>
      <c r="B8" s="10"/>
      <c r="C8" s="12" t="s">
        <v>31</v>
      </c>
      <c r="D8" s="12" t="s">
        <v>39</v>
      </c>
      <c r="E8" s="10" t="s">
        <v>36</v>
      </c>
      <c r="F8" s="13">
        <v>350000</v>
      </c>
      <c r="G8" s="14">
        <v>33.12</v>
      </c>
      <c r="H8" s="13">
        <f>ROUND(G8, 3)*F8</f>
        <v>11592000</v>
      </c>
      <c r="I8" s="11"/>
    </row>
    <row r="9" spans="1:9" customHeight="1" ht="100">
      <c r="A9" s="10">
        <v>5</v>
      </c>
      <c r="B9" s="10"/>
      <c r="C9" s="12" t="s">
        <v>40</v>
      </c>
      <c r="D9" s="12" t="s">
        <v>41</v>
      </c>
      <c r="E9" s="10" t="s">
        <v>36</v>
      </c>
      <c r="F9" s="13">
        <v>162000</v>
      </c>
      <c r="G9" s="14">
        <v>77.76</v>
      </c>
      <c r="H9" s="13">
        <f>ROUND(G9, 3)*F9</f>
        <v>12597120</v>
      </c>
      <c r="I9" s="11"/>
    </row>
    <row r="10" spans="1:9" customHeight="1" ht="100">
      <c r="A10" s="10">
        <v>6</v>
      </c>
      <c r="B10" s="10"/>
      <c r="C10" s="12" t="s">
        <v>40</v>
      </c>
      <c r="D10" s="12" t="s">
        <v>42</v>
      </c>
      <c r="E10" s="10" t="s">
        <v>36</v>
      </c>
      <c r="F10" s="13">
        <v>151920</v>
      </c>
      <c r="G10" s="14">
        <v>10.08</v>
      </c>
      <c r="H10" s="13">
        <f>ROUND(G10, 3)*F10</f>
        <v>1531353.6</v>
      </c>
      <c r="I10" s="11"/>
    </row>
    <row r="11" spans="1:9" customHeight="1" ht="100">
      <c r="A11" s="10">
        <v>7</v>
      </c>
      <c r="B11" s="10"/>
      <c r="C11" s="12" t="s">
        <v>43</v>
      </c>
      <c r="D11" s="12" t="s">
        <v>44</v>
      </c>
      <c r="E11" s="10" t="s">
        <v>36</v>
      </c>
      <c r="F11" s="13">
        <v>134400</v>
      </c>
      <c r="G11" s="14">
        <v>25.92</v>
      </c>
      <c r="H11" s="13">
        <f>ROUND(G11, 3)*F11</f>
        <v>3483648</v>
      </c>
      <c r="I11" s="11"/>
    </row>
    <row r="12" spans="1:9" customHeight="1" ht="100">
      <c r="A12" s="10">
        <v>8</v>
      </c>
      <c r="B12" s="10"/>
      <c r="C12" s="12" t="s">
        <v>45</v>
      </c>
      <c r="D12" s="12" t="s">
        <v>46</v>
      </c>
      <c r="E12" s="10" t="s">
        <v>36</v>
      </c>
      <c r="F12" s="13">
        <v>269000</v>
      </c>
      <c r="G12" s="14">
        <v>5.76</v>
      </c>
      <c r="H12" s="13">
        <f>ROUND(G12, 3)*F12</f>
        <v>1549440</v>
      </c>
      <c r="I12" s="11"/>
    </row>
    <row r="13" spans="1:9" customHeight="1" ht="100">
      <c r="A13" s="10">
        <v>9</v>
      </c>
      <c r="B13" s="10"/>
      <c r="C13" s="12" t="s">
        <v>47</v>
      </c>
      <c r="D13" s="12" t="s">
        <v>48</v>
      </c>
      <c r="E13" s="10" t="s">
        <v>36</v>
      </c>
      <c r="F13" s="13">
        <v>121500</v>
      </c>
      <c r="G13" s="14">
        <v>5.76</v>
      </c>
      <c r="H13" s="13">
        <f>ROUND(G13, 3)*F13</f>
        <v>699840</v>
      </c>
      <c r="I13" s="11">
        <f>SUM(H5:H13)</f>
        <v>75572016.6</v>
      </c>
    </row>
    <row r="14" spans="1:9" customHeight="1" ht="40">
      <c r="A14" s="7" t="s">
        <v>49</v>
      </c>
      <c r="B14" s="7"/>
      <c r="C14" s="7"/>
      <c r="D14" s="7"/>
      <c r="E14" s="7"/>
      <c r="F14" s="8">
        <f>'Vật tư hoàn thiện'!I18</f>
        <v>116953450</v>
      </c>
      <c r="G14" s="9"/>
      <c r="H14" s="8"/>
    </row>
    <row r="15" spans="1:9" customHeight="1" ht="100">
      <c r="A15" s="10">
        <v>10</v>
      </c>
      <c r="B15" s="10"/>
      <c r="C15" s="12" t="s">
        <v>50</v>
      </c>
      <c r="D15" s="12" t="s">
        <v>51</v>
      </c>
      <c r="E15" s="10" t="s">
        <v>52</v>
      </c>
      <c r="F15" s="13">
        <v>2074400</v>
      </c>
      <c r="G15" s="14">
        <v>5.0</v>
      </c>
      <c r="H15" s="13">
        <f>ROUND(G15, 3)*F15</f>
        <v>10372000</v>
      </c>
      <c r="I15" s="11"/>
    </row>
    <row r="16" spans="1:9" customHeight="1" ht="100">
      <c r="A16" s="10">
        <v>11</v>
      </c>
      <c r="B16" s="10"/>
      <c r="C16" s="12" t="s">
        <v>53</v>
      </c>
      <c r="D16" s="12" t="s">
        <v>54</v>
      </c>
      <c r="E16" s="10" t="s">
        <v>52</v>
      </c>
      <c r="F16" s="13">
        <v>1800000</v>
      </c>
      <c r="G16" s="14">
        <v>3.0</v>
      </c>
      <c r="H16" s="13">
        <f>ROUND(G16, 3)*F16</f>
        <v>5400000</v>
      </c>
      <c r="I16" s="11"/>
    </row>
    <row r="17" spans="1:9" customHeight="1" ht="100">
      <c r="A17" s="10">
        <v>12</v>
      </c>
      <c r="B17" s="10"/>
      <c r="C17" s="12" t="s">
        <v>53</v>
      </c>
      <c r="D17" s="12" t="s">
        <v>55</v>
      </c>
      <c r="E17" s="10" t="s">
        <v>56</v>
      </c>
      <c r="F17" s="13">
        <v>358700</v>
      </c>
      <c r="G17" s="14">
        <v>79.0</v>
      </c>
      <c r="H17" s="13">
        <f>ROUND(G17, 3)*F17</f>
        <v>28337300</v>
      </c>
      <c r="I17" s="11"/>
    </row>
    <row r="18" spans="1:9" customHeight="1" ht="100">
      <c r="A18" s="10">
        <v>13</v>
      </c>
      <c r="B18" s="10"/>
      <c r="C18" s="12" t="s">
        <v>50</v>
      </c>
      <c r="D18" s="12" t="s">
        <v>57</v>
      </c>
      <c r="E18" s="10" t="s">
        <v>56</v>
      </c>
      <c r="F18" s="13">
        <v>1694050</v>
      </c>
      <c r="G18" s="14">
        <v>43.0</v>
      </c>
      <c r="H18" s="13">
        <f>ROUND(G18, 3)*F18</f>
        <v>72844150</v>
      </c>
      <c r="I18" s="11">
        <f>SUM(H15:H18)</f>
        <v>116953450</v>
      </c>
    </row>
    <row r="19" spans="1:9" customHeight="1" ht="40">
      <c r="A19" s="7" t="s">
        <v>58</v>
      </c>
      <c r="B19" s="7"/>
      <c r="C19" s="7"/>
      <c r="D19" s="7"/>
      <c r="E19" s="7"/>
      <c r="F19" s="8">
        <f>'Vật tư hoàn thiện'!I22</f>
        <v>11430000</v>
      </c>
      <c r="G19" s="9"/>
      <c r="H19" s="8"/>
    </row>
    <row r="20" spans="1:9" customHeight="1" ht="100">
      <c r="A20" s="10">
        <v>14</v>
      </c>
      <c r="B20" s="10"/>
      <c r="C20" s="12" t="s">
        <v>31</v>
      </c>
      <c r="D20" s="12" t="s">
        <v>59</v>
      </c>
      <c r="E20" s="10" t="s">
        <v>60</v>
      </c>
      <c r="F20" s="13">
        <v>6890000</v>
      </c>
      <c r="G20" s="14">
        <v>1</v>
      </c>
      <c r="H20" s="13">
        <f>ROUND(G20, 3)*F20</f>
        <v>6890000</v>
      </c>
      <c r="I20" s="11"/>
    </row>
    <row r="21" spans="1:9" customHeight="1" ht="100">
      <c r="A21" s="10">
        <v>15</v>
      </c>
      <c r="B21" s="10"/>
      <c r="C21" s="12" t="s">
        <v>31</v>
      </c>
      <c r="D21" s="12" t="s">
        <v>61</v>
      </c>
      <c r="E21" s="10" t="s">
        <v>62</v>
      </c>
      <c r="F21" s="13">
        <v>3640000</v>
      </c>
      <c r="G21" s="14">
        <v>1</v>
      </c>
      <c r="H21" s="13">
        <f>ROUND(G21, 3)*F21</f>
        <v>3640000</v>
      </c>
      <c r="I21" s="11"/>
    </row>
    <row r="22" spans="1:9" customHeight="1" ht="100">
      <c r="A22" s="10">
        <v>16</v>
      </c>
      <c r="B22" s="10"/>
      <c r="C22" s="12" t="s">
        <v>31</v>
      </c>
      <c r="D22" s="12" t="s">
        <v>63</v>
      </c>
      <c r="E22" s="10" t="s">
        <v>60</v>
      </c>
      <c r="F22" s="13">
        <v>900000</v>
      </c>
      <c r="G22" s="14">
        <v>1</v>
      </c>
      <c r="H22" s="13">
        <f>ROUND(G22, 3)*F22</f>
        <v>900000</v>
      </c>
      <c r="I22" s="11">
        <f>SUM(H20:H22)</f>
        <v>11430000</v>
      </c>
    </row>
    <row r="23" spans="1:9" customHeight="1" ht="40">
      <c r="A23" s="7" t="s">
        <v>64</v>
      </c>
      <c r="B23" s="7"/>
      <c r="C23" s="7"/>
      <c r="D23" s="7"/>
      <c r="E23" s="7"/>
      <c r="F23" s="8">
        <f>'Vật tư hoàn thiện'!I23</f>
        <v/>
      </c>
      <c r="G23" s="9"/>
      <c r="H23" s="8"/>
      <c r="I23">
        <f>H23</f>
        <v/>
      </c>
    </row>
    <row r="24" spans="1:9" customHeight="1" ht="40">
      <c r="A24" s="7" t="s">
        <v>65</v>
      </c>
      <c r="B24" s="7"/>
      <c r="C24" s="7"/>
      <c r="D24" s="7"/>
      <c r="E24" s="7"/>
      <c r="F24" s="8">
        <f>'Vật tư hoàn thiện'!I38</f>
        <v>288536980</v>
      </c>
      <c r="G24" s="9"/>
      <c r="H24" s="8"/>
    </row>
    <row r="25" spans="1:9" customHeight="1" ht="100">
      <c r="A25" s="10">
        <v>17</v>
      </c>
      <c r="B25" s="10"/>
      <c r="C25" s="12" t="s">
        <v>31</v>
      </c>
      <c r="D25" s="12" t="s">
        <v>66</v>
      </c>
      <c r="E25" s="10" t="s">
        <v>67</v>
      </c>
      <c r="F25" s="13">
        <v>7178000.0</v>
      </c>
      <c r="G25" s="14">
        <v>1.0</v>
      </c>
      <c r="H25" s="13">
        <f>ROUND(G25, 3)*F25</f>
        <v>7178000</v>
      </c>
      <c r="I25" s="11"/>
    </row>
    <row r="26" spans="1:9" customHeight="1" ht="100">
      <c r="A26" s="10">
        <v>18</v>
      </c>
      <c r="B26" s="10"/>
      <c r="C26" s="12" t="s">
        <v>31</v>
      </c>
      <c r="D26" s="12" t="s">
        <v>68</v>
      </c>
      <c r="E26" s="10" t="s">
        <v>69</v>
      </c>
      <c r="F26" s="13">
        <v>28400.0</v>
      </c>
      <c r="G26" s="14">
        <v>300.0</v>
      </c>
      <c r="H26" s="13">
        <f>ROUND(G26, 3)*F26</f>
        <v>8520000</v>
      </c>
      <c r="I26" s="11"/>
    </row>
    <row r="27" spans="1:9" customHeight="1" ht="100">
      <c r="A27" s="10">
        <v>19</v>
      </c>
      <c r="B27" s="10"/>
      <c r="C27" s="12" t="s">
        <v>31</v>
      </c>
      <c r="D27" s="12" t="s">
        <v>70</v>
      </c>
      <c r="E27" s="10" t="s">
        <v>69</v>
      </c>
      <c r="F27" s="13">
        <v>52990.0</v>
      </c>
      <c r="G27" s="14">
        <v>300.0</v>
      </c>
      <c r="H27" s="13">
        <f>ROUND(G27, 3)*F27</f>
        <v>15897000</v>
      </c>
      <c r="I27" s="11"/>
    </row>
    <row r="28" spans="1:9" customHeight="1" ht="100">
      <c r="A28" s="10">
        <v>20</v>
      </c>
      <c r="B28" s="10"/>
      <c r="C28" s="12" t="s">
        <v>31</v>
      </c>
      <c r="D28" s="12" t="s">
        <v>71</v>
      </c>
      <c r="E28" s="10" t="s">
        <v>67</v>
      </c>
      <c r="F28" s="13">
        <v>1165900.0</v>
      </c>
      <c r="G28" s="14">
        <v>2.0</v>
      </c>
      <c r="H28" s="13">
        <f>ROUND(G28, 3)*F28</f>
        <v>2331800</v>
      </c>
      <c r="I28" s="11"/>
    </row>
    <row r="29" spans="1:9" customHeight="1" ht="100">
      <c r="A29" s="10">
        <v>21</v>
      </c>
      <c r="B29" s="10"/>
      <c r="C29" s="12" t="s">
        <v>31</v>
      </c>
      <c r="D29" s="12" t="s">
        <v>72</v>
      </c>
      <c r="E29" s="10" t="s">
        <v>36</v>
      </c>
      <c r="F29" s="13">
        <v>2500000.0</v>
      </c>
      <c r="G29" s="14">
        <v>8.0</v>
      </c>
      <c r="H29" s="13">
        <f>ROUND(G29, 3)*F29</f>
        <v>20000000</v>
      </c>
      <c r="I29" s="11"/>
    </row>
    <row r="30" spans="1:9" customHeight="1" ht="100">
      <c r="A30" s="10">
        <v>22</v>
      </c>
      <c r="B30" s="10"/>
      <c r="C30" s="12" t="s">
        <v>31</v>
      </c>
      <c r="D30" s="12" t="s">
        <v>73</v>
      </c>
      <c r="E30" s="10" t="s">
        <v>36</v>
      </c>
      <c r="F30" s="13">
        <v>2500000.0</v>
      </c>
      <c r="G30" s="14">
        <v>10.2</v>
      </c>
      <c r="H30" s="13">
        <f>ROUND(G30, 3)*F30</f>
        <v>25500000</v>
      </c>
      <c r="I30" s="11"/>
    </row>
    <row r="31" spans="1:9" customHeight="1" ht="100">
      <c r="A31" s="10">
        <v>23</v>
      </c>
      <c r="B31" s="10"/>
      <c r="C31" s="12" t="s">
        <v>31</v>
      </c>
      <c r="D31" s="12" t="s">
        <v>74</v>
      </c>
      <c r="E31" s="10" t="s">
        <v>36</v>
      </c>
      <c r="F31" s="13">
        <v>2500000.0</v>
      </c>
      <c r="G31" s="14">
        <v>6.0</v>
      </c>
      <c r="H31" s="13">
        <f>ROUND(G31, 3)*F31</f>
        <v>15000000</v>
      </c>
      <c r="I31" s="11"/>
    </row>
    <row r="32" spans="1:9" customHeight="1" ht="100">
      <c r="A32" s="10">
        <v>24</v>
      </c>
      <c r="B32" s="10"/>
      <c r="C32" s="12" t="s">
        <v>31</v>
      </c>
      <c r="D32" s="12" t="s">
        <v>75</v>
      </c>
      <c r="E32" s="10" t="s">
        <v>36</v>
      </c>
      <c r="F32" s="13">
        <v>2200000.0</v>
      </c>
      <c r="G32" s="14">
        <v>1.65</v>
      </c>
      <c r="H32" s="13">
        <f>ROUND(G32, 3)*F32</f>
        <v>3630000</v>
      </c>
      <c r="I32" s="11"/>
    </row>
    <row r="33" spans="1:9" customHeight="1" ht="100">
      <c r="A33" s="10">
        <v>25</v>
      </c>
      <c r="B33" s="10"/>
      <c r="C33" s="12" t="s">
        <v>31</v>
      </c>
      <c r="D33" s="12" t="s">
        <v>76</v>
      </c>
      <c r="E33" s="10" t="s">
        <v>36</v>
      </c>
      <c r="F33" s="13">
        <v>2500000.0</v>
      </c>
      <c r="G33" s="14">
        <v>10.2</v>
      </c>
      <c r="H33" s="13">
        <f>ROUND(G33, 3)*F33</f>
        <v>25500000</v>
      </c>
      <c r="I33" s="11"/>
    </row>
    <row r="34" spans="1:9" customHeight="1" ht="100">
      <c r="A34" s="10">
        <v>26</v>
      </c>
      <c r="B34" s="10"/>
      <c r="C34" s="12" t="s">
        <v>31</v>
      </c>
      <c r="D34" s="12" t="s">
        <v>77</v>
      </c>
      <c r="E34" s="10" t="s">
        <v>36</v>
      </c>
      <c r="F34" s="13">
        <v>2500000.0</v>
      </c>
      <c r="G34" s="14">
        <v>6.0</v>
      </c>
      <c r="H34" s="13">
        <f>ROUND(G34, 3)*F34</f>
        <v>15000000</v>
      </c>
      <c r="I34" s="11"/>
    </row>
    <row r="35" spans="1:9" customHeight="1" ht="100">
      <c r="A35" s="10">
        <v>27</v>
      </c>
      <c r="B35" s="10"/>
      <c r="C35" s="12" t="s">
        <v>31</v>
      </c>
      <c r="D35" s="12" t="s">
        <v>78</v>
      </c>
      <c r="E35" s="10" t="s">
        <v>36</v>
      </c>
      <c r="F35" s="13">
        <v>271000.0</v>
      </c>
      <c r="G35" s="14">
        <v>8.6</v>
      </c>
      <c r="H35" s="13">
        <f>ROUND(G35, 3)*F35</f>
        <v>2330600</v>
      </c>
      <c r="I35" s="11"/>
    </row>
    <row r="36" spans="1:9" customHeight="1" ht="100">
      <c r="A36" s="10">
        <v>28</v>
      </c>
      <c r="B36" s="10"/>
      <c r="C36" s="12" t="s">
        <v>31</v>
      </c>
      <c r="D36" s="12" t="s">
        <v>79</v>
      </c>
      <c r="E36" s="10" t="s">
        <v>36</v>
      </c>
      <c r="F36" s="13">
        <v>674000.0</v>
      </c>
      <c r="G36" s="14">
        <v>132.47</v>
      </c>
      <c r="H36" s="13">
        <f>ROUND(G36, 3)*F36</f>
        <v>89284780</v>
      </c>
      <c r="I36" s="11"/>
    </row>
    <row r="37" spans="1:9" customHeight="1" ht="100">
      <c r="A37" s="10">
        <v>29</v>
      </c>
      <c r="B37" s="10"/>
      <c r="C37" s="12" t="s">
        <v>31</v>
      </c>
      <c r="D37" s="12" t="s">
        <v>80</v>
      </c>
      <c r="E37" s="10" t="s">
        <v>36</v>
      </c>
      <c r="F37" s="13">
        <v>271000.0</v>
      </c>
      <c r="G37" s="14">
        <v>28.8</v>
      </c>
      <c r="H37" s="13">
        <f>ROUND(G37, 3)*F37</f>
        <v>7804800</v>
      </c>
      <c r="I37" s="11"/>
    </row>
    <row r="38" spans="1:9" customHeight="1" ht="100">
      <c r="A38" s="10">
        <v>30</v>
      </c>
      <c r="B38" s="10"/>
      <c r="C38" s="12" t="s">
        <v>31</v>
      </c>
      <c r="D38" s="12" t="s">
        <v>81</v>
      </c>
      <c r="E38" s="10" t="s">
        <v>36</v>
      </c>
      <c r="F38" s="13">
        <v>1600000.0</v>
      </c>
      <c r="G38" s="14">
        <v>31.6</v>
      </c>
      <c r="H38" s="13">
        <f>ROUND(G38, 3)*F38</f>
        <v>50560000</v>
      </c>
      <c r="I38" s="11">
        <f>SUM(H25:H38)</f>
        <v>288536980</v>
      </c>
    </row>
    <row r="39" spans="1:9">
      <c r="A39" s="15" t="s">
        <v>13</v>
      </c>
      <c r="H39" s="16">
        <f>SUM(H5:H38)</f>
        <v>492492446.6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C1"/>
    <mergeCell ref="D1:H1"/>
    <mergeCell ref="A4:E4"/>
    <mergeCell ref="F4:H4"/>
    <mergeCell ref="A14:E14"/>
    <mergeCell ref="F14:H14"/>
    <mergeCell ref="A19:E19"/>
    <mergeCell ref="F19:H19"/>
    <mergeCell ref="A23:E23"/>
    <mergeCell ref="F23:H23"/>
    <mergeCell ref="A24:E24"/>
    <mergeCell ref="F24:H24"/>
    <mergeCell ref="A39:G39"/>
  </mergeCells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2022-12-13T10:53:26+07:00</dcterms:created>
  <dcterms:modified xsi:type="dcterms:W3CDTF">2022-12-13T10:53:26+07:00</dcterms:modified>
  <dc:title>Untitled Spreadsheet</dc:title>
  <dc:description/>
  <dc:subject/>
  <cp:keywords/>
  <cp:category/>
</cp:coreProperties>
</file>