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<sst xmlns="http://schemas.openxmlformats.org/spreadsheetml/2006/main" uniqueCount="83">
  <si>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</si>
  <si>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</si>
  <si>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</si>
  <si>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</si>
  <si>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</si>
  <si>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</si>
  <si>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</si>
  <si>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</si>
  <si>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</si>
  <si>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</si>
  <si>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</si>
  <si>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</si>
  <si>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</si>
  <si>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</si>
  <si>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</si>
  <si>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</si>
  <si>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</si>
  <si>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</si>
  <si>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</si>
  <si>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</si>
  <si>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</si>
  <si>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</si>
  <si>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</si>
  <si>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</si>
  <si>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Ngói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</si>
  <si>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</si>
  <si>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</si>
  <si>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</si>
  <si>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</si>
  <si>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</si>
  <si>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</si>
  <si>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</si>
  <si>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</si>
  <si>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</si>
  <si>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</si>
  <si>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Viglacera</t>
  </si>
  <si>
    <t>Gạch granite màu xám đậm vân đá CBP801 VIG: 800mmx800mm</t>
  </si>
  <si>
    <t>Nhập khẩu</t>
  </si>
  <si>
    <t>Gạch granite màu xám nhạt C1572164F NK: 750mmx1500mm</t>
  </si>
  <si>
    <t>Đông Nam Á</t>
  </si>
  <si>
    <t>Gạch men sân vườn SV521 ĐNA: 500mmx500mm</t>
  </si>
  <si>
    <t>Không có</t>
  </si>
  <si>
    <t>Tôn HOA SEN GOLD cách nhiệt màu xanh MGL03 16mm 0.50mm</t>
  </si>
  <si>
    <t>II. Sơn</t>
  </si>
  <si>
    <t>DULUX</t>
  </si>
  <si>
    <t>Sơn nước ngoài trời TOUGH Bề mặt mờ - 28C Màu Pha Maxilite(#ffffff)</t>
  </si>
  <si>
    <t>Lon</t>
  </si>
  <si>
    <t>Sơn nước ngoại thất INSPIRE Bề mặt mờ - Z98 Màu Pha Dulux(#ffffff)</t>
  </si>
  <si>
    <t>TOA</t>
  </si>
  <si>
    <t>Sơn nước ngoại thất 4 Seasons Satin Glo High Sheen Siêu Bóng Màu Pha TOA(#feffff)</t>
  </si>
  <si>
    <t>III. Danh sách thiết bị vệ sinh</t>
  </si>
  <si>
    <t>IV. Danh sách tôn</t>
  </si>
  <si>
    <t>V. Vật tư hoàn thiện</t>
  </si>
  <si>
    <t>Thép hộp xà gồ ngói</t>
  </si>
  <si>
    <t>Cây</t>
  </si>
  <si>
    <t>Máy nước nóng năng lượng mặt trời</t>
  </si>
  <si>
    <t>Cái</t>
  </si>
  <si>
    <t>Cửa đi 2 cánh</t>
  </si>
  <si>
    <t>Cửa đi 1 cánh</t>
  </si>
  <si>
    <t>Cửa đi vệ sinh 1 cánh</t>
  </si>
  <si>
    <t>Cửa sổ 1 cánh</t>
  </si>
  <si>
    <t>Ống nhựa</t>
  </si>
  <si>
    <t>m</t>
  </si>
  <si>
    <t>Bồn nước</t>
  </si>
  <si>
    <t>Dây điện</t>
  </si>
  <si>
    <t>Chậu rửa chén</t>
  </si>
  <si>
    <t>Bộ</t>
  </si>
  <si>
    <t>Vòi tắm hoa sen nóng lạnh</t>
  </si>
  <si>
    <t>Bồn tắm</t>
  </si>
  <si>
    <t>Lavabo (kèm phụ kiện)</t>
  </si>
  <si>
    <t>Bồn vệ sinh kèm vòi xịt</t>
  </si>
  <si>
    <t>Gương soi</t>
  </si>
  <si>
    <t>Cửa đi 4 cánh</t>
  </si>
  <si>
    <t>Cửa sổ nhiều cánh</t>
  </si>
  <si>
    <t>Sơn lót nội thất</t>
  </si>
  <si>
    <t>Kg</t>
  </si>
  <si>
    <t>Đá granite</t>
  </si>
  <si>
    <t>Gạch vân gỗ</t>
  </si>
  <si>
    <t>Gạch lát ban công, sân thượng 400x400</t>
  </si>
  <si>
    <t>Gạch ốp vệ sinh 300x600</t>
  </si>
  <si>
    <t>Gạch lát vệ sinh 300x600</t>
  </si>
  <si>
    <t>Gạch lát nền 800x800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</si>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</sst>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165" fillId="2" borderId="1" applyFont="1" applyNumberFormat="1" applyFill="1" applyBorder="1" applyAlignment="1">
      <alignment horizontal="general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6e55b5dbddf90fdf78a52a7742f5cef2.png"/><Relationship Id="rId4" Type="http://schemas.openxmlformats.org/officeDocument/2006/relationships/image" Target="../media/f8f9129950ddf37db67a88140049bf5f.jpg"/><Relationship Id="rId5" Type="http://schemas.openxmlformats.org/officeDocument/2006/relationships/image" Target="../media/2b823e3c1454824630719db930ad5ae5.jpg"/><Relationship Id="rId6" Type="http://schemas.openxmlformats.org/officeDocument/2006/relationships/image" Target="../media/399cdb8fb95d92edf3d2a535072a6f2b.jpg"/><Relationship Id="rId7" Type="http://schemas.openxmlformats.org/officeDocument/2006/relationships/image" Target="../media/81c534a23688635206f81a1b71626eac.png"/><Relationship Id="rId8" Type="http://schemas.openxmlformats.org/officeDocument/2006/relationships/image" Target="../media/5aeccff6fc64b6b85f864dce04a02420.png"/><Relationship Id="rId9" Type="http://schemas.openxmlformats.org/officeDocument/2006/relationships/image" Target="../media/40b38613c994684014faafbca3b46bdf.jpg"/><Relationship Id="rId10" Type="http://schemas.openxmlformats.org/officeDocument/2006/relationships/image" Target="../media/371d4d334f7f555717e2b748f0c65a3b.jpg"/><Relationship Id="rId11" Type="http://schemas.openxmlformats.org/officeDocument/2006/relationships/image" Target="../media/34c47478ce091a89b78c78310159b383.png"/><Relationship Id="rId12" Type="http://schemas.openxmlformats.org/officeDocument/2006/relationships/image" Target="../media/a8a0360621df66f94a0fe918d9a35ba3.jpg"/><Relationship Id="rId13" Type="http://schemas.openxmlformats.org/officeDocument/2006/relationships/image" Target="../media/c07975ceb61abb5fc02809e331d001cb.jpg"/><Relationship Id="rId14" Type="http://schemas.openxmlformats.org/officeDocument/2006/relationships/image" Target="../media/28f6db752b9b4c33b9777f8db73b9479.jpg"/><Relationship Id="rId15" Type="http://schemas.openxmlformats.org/officeDocument/2006/relationships/image" Target="../media/3a52f742d92442b76eb17d9c6106ab13.jpg"/><Relationship Id="rId16" Type="http://schemas.openxmlformats.org/officeDocument/2006/relationships/image" Target="../media/9362a227cd98a23536fc3b4a8971de26.jpg"/><Relationship Id="rId17" Type="http://schemas.openxmlformats.org/officeDocument/2006/relationships/image" Target="../media/870fcbab7c87c8763023aa8934a36787.png"/><Relationship Id="rId18" Type="http://schemas.openxmlformats.org/officeDocument/2006/relationships/image" Target="../media/81d7f9047e7bfcb1817b16fe162e512c.jpg"/><Relationship Id="rId19" Type="http://schemas.openxmlformats.org/officeDocument/2006/relationships/image" Target="../media/eb1558fd6a56ec0f8533b2a6b6914680.jpg"/><Relationship Id="rId20" Type="http://schemas.openxmlformats.org/officeDocument/2006/relationships/image" Target="../media/1a4d8cb05f675a20f731acf18028cab2.jpg"/><Relationship Id="rId21" Type="http://schemas.openxmlformats.org/officeDocument/2006/relationships/image" Target="../media/a484c526ccf2ca82c9722b1693682e0d.jpg"/><Relationship Id="rId22" Type="http://schemas.openxmlformats.org/officeDocument/2006/relationships/image" Target="../media/e0c615145d403c95d1110cf5bab010b6.jpg"/><Relationship Id="rId23" Type="http://schemas.openxmlformats.org/officeDocument/2006/relationships/image" Target="../media/5eb66d252acb9047f5bd748276906222.jpg"/><Relationship Id="rId24" Type="http://schemas.openxmlformats.org/officeDocument/2006/relationships/image" Target="../media/9057f500d98a2bb215b70189af442459.jpg"/><Relationship Id="rId25" Type="http://schemas.openxmlformats.org/officeDocument/2006/relationships/image" Target="../media/b780ab4b9a63939c9d58d1775ca20074.jpg"/><Relationship Id="rId26" Type="http://schemas.openxmlformats.org/officeDocument/2006/relationships/image" Target="../media/78c2570396c5280b86e1b5cde27546e7.jpg"/><Relationship Id="rId27" Type="http://schemas.openxmlformats.org/officeDocument/2006/relationships/image" Target="../media/a1f296d3facdd524493c526989cf4fb1.png"/><Relationship Id="rId28" Type="http://schemas.openxmlformats.org/officeDocument/2006/relationships/image" Target="../media/21fe4cb281164d73aad82ac65a1442a6.jpg"/><Relationship Id="rId29" Type="http://schemas.openxmlformats.org/officeDocument/2006/relationships/image" Target="../media/f457e6dc7a6ee7419216c0d788d43981.jpg"/><Relationship Id="rId30" Type="http://schemas.openxmlformats.org/officeDocument/2006/relationships/image" Target="../media/2fd23113592f260c3334d1104d92789b.png"/><Relationship Id="rId31" Type="http://schemas.openxmlformats.org/officeDocument/2006/relationships/image" Target="../media/6908640c47a795c6e3120a58c08ae2f2.jpg"/><Relationship Id="rId32" Type="http://schemas.openxmlformats.org/officeDocument/2006/relationships/image" Target="../media/d27341f53ab1bf1777902d96850b6791.jpg"/><Relationship Id="rId33" Type="http://schemas.openxmlformats.org/officeDocument/2006/relationships/image" Target="../media/27a9413cb0cd3d2d28cb48d0b44555a7.jpg"/><Relationship Id="rId34" Type="http://schemas.openxmlformats.org/officeDocument/2006/relationships/image" Target="../media/ec5dce9e7eab13a820007f406c7fc3c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8572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2382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906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105727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0487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71437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28675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0287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2382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7334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08585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952500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71437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71437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952500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695325" cy="9525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  <col min="4" max="4" width="9.10" hidden="true" style="0"/>
    <col min="5" max="5" width="9.10" hidden="true" style="0"/>
  </cols>
  <sheetData>
    <row r="1" spans="1:5" customHeight="1" ht="60">
      <c r="A1" s="3"/>
      <c r="B1" s="3"/>
      <c r="C1" s="35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6">
        <v>1</v>
      </c>
      <c r="B3" s="32" t="s">
        <v>4</v>
      </c>
      <c r="C3" s="33">
        <f>LOOKUP(2,1/(NOT(ISBLANK('Báo giá phần thô'!D:D))),'Báo giá phần thô'!D:D)</f>
        <v>3314577044.6</v>
      </c>
    </row>
    <row r="4" spans="1:5" customHeight="1" ht="30">
      <c r="A4" s="26">
        <v>2</v>
      </c>
      <c r="B4" s="32" t="s">
        <v>5</v>
      </c>
      <c r="C4" s="33">
        <f>LOOKUP(2,1/(NOT(ISBLANK('Vật tư hoàn thiện'!H:H))),'Vật tư hoàn thiện'!H:H)</f>
        <v>3378589085</v>
      </c>
    </row>
    <row r="5" spans="1:5">
      <c r="A5" s="2">
        <v>2.1</v>
      </c>
      <c r="B5" s="2" t="s">
        <v>7</v>
      </c>
      <c r="C5" s="34">
        <f>'Vật tư hoàn thiện'!I9</f>
        <v>185714000</v>
      </c>
    </row>
    <row r="6" spans="1:5">
      <c r="A6" s="2">
        <v>2.2</v>
      </c>
      <c r="B6" s="2" t="s">
        <v>8</v>
      </c>
      <c r="C6" s="34">
        <f>'Vật tư hoàn thiện'!I13</f>
        <v>917100</v>
      </c>
    </row>
    <row r="7" spans="1:5">
      <c r="A7" s="2">
        <v>2.3</v>
      </c>
      <c r="B7" s="2" t="s">
        <v>9</v>
      </c>
      <c r="C7" s="34">
        <f>'Vật tư hoàn thiện'!I14</f>
        <v/>
      </c>
    </row>
    <row r="8" spans="1:5">
      <c r="A8" s="2">
        <v>2.4</v>
      </c>
      <c r="B8" s="2" t="s">
        <v>5</v>
      </c>
      <c r="C8" s="34">
        <f>'Vật tư hoàn thiện'!I41</f>
        <v>3191957985</v>
      </c>
    </row>
    <row r="9" spans="1:5">
      <c r="A9" s="2">
        <v>2.5</v>
      </c>
      <c r="B9" s="2" t="s">
        <v>10</v>
      </c>
      <c r="C9" s="34"/>
    </row>
    <row r="10" spans="1:5">
      <c r="A10" s="2">
        <v>2.6</v>
      </c>
      <c r="B10" s="2" t="s">
        <v>11</v>
      </c>
      <c r="C10" s="34"/>
    </row>
    <row r="11" spans="1:5">
      <c r="A11" s="26">
        <v>3</v>
      </c>
      <c r="B11" s="32" t="s">
        <v>6</v>
      </c>
      <c r="C11" s="33">
        <f>SUM(C12:C12)</f>
        <v>1304288000</v>
      </c>
    </row>
    <row r="12" spans="1:5">
      <c r="A12" s="15">
        <v>3.1</v>
      </c>
      <c r="B12" s="17" t="s">
        <v>12</v>
      </c>
      <c r="C12" s="18">
        <f>ROUND(E12, 3)*D12</f>
        <v>1304288000</v>
      </c>
      <c r="D12" s="16">
        <v>1600000.0</v>
      </c>
      <c r="E12" s="16">
        <v>815.18</v>
      </c>
    </row>
    <row r="13" spans="1:5">
      <c r="A13" s="22" t="s">
        <v>13</v>
      </c>
      <c r="C13" s="23">
        <f>SUM(C3:C4)+C11</f>
        <v>7997454129.6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1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8"/>
      <c r="C1" s="24" t="s">
        <v>14</v>
      </c>
    </row>
    <row r="2" spans="1:8" customHeight="1" ht="60">
      <c r="A2" s="26" t="s">
        <v>15</v>
      </c>
      <c r="B2" s="29" t="s">
        <v>16</v>
      </c>
      <c r="C2" s="30" t="s">
        <v>17</v>
      </c>
      <c r="D2" s="29" t="s">
        <v>18</v>
      </c>
    </row>
    <row r="3" spans="1:8">
      <c r="A3" s="17" t="s">
        <v>19</v>
      </c>
      <c r="B3" s="18">
        <v>1800.0</v>
      </c>
      <c r="C3" s="19">
        <v>65574.6</v>
      </c>
      <c r="D3" s="18">
        <f>ROUND(C3, 3)*B3</f>
        <v>118034280</v>
      </c>
    </row>
    <row r="4" spans="1:8">
      <c r="A4" s="17" t="s">
        <v>20</v>
      </c>
      <c r="B4" s="18">
        <v>350000.0</v>
      </c>
      <c r="C4" s="19">
        <v>89.93</v>
      </c>
      <c r="D4" s="18">
        <f>ROUND(C4, 3)*B4</f>
        <v>31475500</v>
      </c>
    </row>
    <row r="5" spans="1:8">
      <c r="A5" s="17" t="s">
        <v>21</v>
      </c>
      <c r="B5" s="18">
        <v>400000.0</v>
      </c>
      <c r="C5" s="19">
        <v>168.62</v>
      </c>
      <c r="D5" s="18">
        <f>ROUND(C5, 3)*B5</f>
        <v>67448000</v>
      </c>
    </row>
    <row r="6" spans="1:8">
      <c r="A6" s="17" t="s">
        <v>22</v>
      </c>
      <c r="B6" s="18">
        <v>10.0</v>
      </c>
      <c r="C6" s="19">
        <v>34660.86</v>
      </c>
      <c r="D6" s="18">
        <f>ROUND(C6, 3)*B6</f>
        <v>346608.6</v>
      </c>
    </row>
    <row r="7" spans="1:8">
      <c r="A7" s="17" t="s">
        <v>23</v>
      </c>
      <c r="B7" s="18">
        <v>1700.0</v>
      </c>
      <c r="C7" s="20">
        <v>133702.0</v>
      </c>
      <c r="D7" s="18">
        <f>ROUND(C7, 3)*B7</f>
        <v>227293400</v>
      </c>
    </row>
    <row r="8" spans="1:8">
      <c r="A8" s="17" t="s">
        <v>24</v>
      </c>
      <c r="B8" s="18">
        <v>22140.0</v>
      </c>
      <c r="C8" s="20">
        <v>612.0</v>
      </c>
      <c r="D8" s="18">
        <f>ROUND(C8, 3)*B8</f>
        <v>13549680</v>
      </c>
    </row>
    <row r="9" spans="1:8">
      <c r="A9" s="17" t="s">
        <v>25</v>
      </c>
      <c r="B9" s="18">
        <v>19800.0</v>
      </c>
      <c r="C9" s="19">
        <v>144264.12</v>
      </c>
      <c r="D9" s="18">
        <f>ROUND(C9, 3)*B9</f>
        <v>2856429576</v>
      </c>
    </row>
    <row r="10" spans="1:8">
      <c r="A10" s="27" t="s">
        <v>13</v>
      </c>
      <c r="B10" s="18"/>
      <c r="C10" s="20"/>
      <c r="D10" s="31">
        <f>SUM(D3:D9)</f>
        <v>3314577044.6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2"/>
  <sheetViews>
    <sheetView tabSelected="0" workbookViewId="0" showGridLines="true" showRowColHeaders="1">
      <selection activeCell="H42" sqref="H42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05" bestFit="true" customWidth="true" style="2"/>
    <col min="5" max="5" width="15" bestFit="true" customWidth="true" style="2"/>
    <col min="6" max="6" width="13" bestFit="true" customWidth="true" style="8"/>
    <col min="7" max="7" width="13" bestFit="true" customWidth="true" style="11"/>
    <col min="8" max="8" width="16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26</v>
      </c>
      <c r="E1" s="1"/>
      <c r="F1" s="6"/>
      <c r="G1" s="9"/>
      <c r="H1" s="6"/>
    </row>
    <row r="3" spans="1:9" customHeight="1" ht="60">
      <c r="A3" s="5" t="s">
        <v>1</v>
      </c>
      <c r="B3" s="5" t="s">
        <v>27</v>
      </c>
      <c r="C3" s="5" t="s">
        <v>28</v>
      </c>
      <c r="D3" s="5" t="s">
        <v>29</v>
      </c>
      <c r="E3" s="5" t="s">
        <v>30</v>
      </c>
      <c r="F3" s="7" t="s">
        <v>16</v>
      </c>
      <c r="G3" s="10" t="s">
        <v>17</v>
      </c>
      <c r="H3" s="7" t="s">
        <v>18</v>
      </c>
    </row>
    <row r="4" spans="1:9" customHeight="1" ht="40">
      <c r="A4" s="12" t="s">
        <v>31</v>
      </c>
      <c r="B4" s="12"/>
      <c r="C4" s="12"/>
      <c r="D4" s="12"/>
      <c r="E4" s="12"/>
      <c r="F4" s="13">
        <f>'Vật tư hoàn thiện'!I9</f>
        <v>185714000</v>
      </c>
      <c r="G4" s="14"/>
      <c r="H4" s="13"/>
    </row>
    <row r="5" spans="1:9" customHeight="1" ht="100">
      <c r="A5" s="15">
        <v>1</v>
      </c>
      <c r="B5" s="15"/>
      <c r="C5" s="17" t="s">
        <v>32</v>
      </c>
      <c r="D5" s="17" t="s">
        <v>33</v>
      </c>
      <c r="E5" s="15" t="s">
        <v>34</v>
      </c>
      <c r="F5" s="18">
        <v>260000</v>
      </c>
      <c r="G5" s="20">
        <v>52</v>
      </c>
      <c r="H5" s="18">
        <f>ROUND(G5, 3)*F5</f>
        <v>13520000</v>
      </c>
      <c r="I5" s="16"/>
    </row>
    <row r="6" spans="1:9" customHeight="1" ht="100">
      <c r="A6" s="15">
        <v>2</v>
      </c>
      <c r="B6" s="15"/>
      <c r="C6" s="17" t="s">
        <v>35</v>
      </c>
      <c r="D6" s="17" t="s">
        <v>36</v>
      </c>
      <c r="E6" s="15" t="s">
        <v>34</v>
      </c>
      <c r="F6" s="18">
        <v>512000</v>
      </c>
      <c r="G6" s="20">
        <v>234</v>
      </c>
      <c r="H6" s="18">
        <f>ROUND(G6, 3)*F6</f>
        <v>119808000</v>
      </c>
      <c r="I6" s="16"/>
    </row>
    <row r="7" spans="1:9" customHeight="1" ht="100">
      <c r="A7" s="15">
        <v>3</v>
      </c>
      <c r="B7" s="15"/>
      <c r="C7" s="17" t="s">
        <v>37</v>
      </c>
      <c r="D7" s="17" t="s">
        <v>38</v>
      </c>
      <c r="E7" s="15" t="s">
        <v>34</v>
      </c>
      <c r="F7" s="18">
        <v>1627000</v>
      </c>
      <c r="G7" s="20">
        <v>8</v>
      </c>
      <c r="H7" s="18">
        <f>ROUND(G7, 3)*F7</f>
        <v>13016000</v>
      </c>
      <c r="I7" s="16"/>
    </row>
    <row r="8" spans="1:9" customHeight="1" ht="100">
      <c r="A8" s="15">
        <v>4</v>
      </c>
      <c r="B8" s="15"/>
      <c r="C8" s="17" t="s">
        <v>39</v>
      </c>
      <c r="D8" s="17" t="s">
        <v>40</v>
      </c>
      <c r="E8" s="15" t="s">
        <v>34</v>
      </c>
      <c r="F8" s="18">
        <v>153000</v>
      </c>
      <c r="G8" s="20">
        <v>0</v>
      </c>
      <c r="H8" s="18">
        <f>ROUND(G8, 3)*F8</f>
        <v>0</v>
      </c>
      <c r="I8" s="16"/>
    </row>
    <row r="9" spans="1:9" customHeight="1" ht="100">
      <c r="A9" s="15">
        <v>5</v>
      </c>
      <c r="B9" s="15"/>
      <c r="C9" s="17" t="s">
        <v>41</v>
      </c>
      <c r="D9" s="17" t="s">
        <v>42</v>
      </c>
      <c r="E9" s="15" t="s">
        <v>34</v>
      </c>
      <c r="F9" s="18">
        <v>254000</v>
      </c>
      <c r="G9" s="20">
        <v>155</v>
      </c>
      <c r="H9" s="18">
        <f>ROUND(G9, 3)*F9</f>
        <v>39370000</v>
      </c>
      <c r="I9" s="16">
        <f>SUM(H5:H9)</f>
        <v>185714000</v>
      </c>
    </row>
    <row r="10" spans="1:9" customHeight="1" ht="40">
      <c r="A10" s="12" t="s">
        <v>43</v>
      </c>
      <c r="B10" s="12"/>
      <c r="C10" s="12"/>
      <c r="D10" s="12"/>
      <c r="E10" s="12"/>
      <c r="F10" s="13">
        <f>'Vật tư hoàn thiện'!I13</f>
        <v>917100</v>
      </c>
      <c r="G10" s="21"/>
      <c r="H10" s="13"/>
    </row>
    <row r="11" spans="1:9" customHeight="1" ht="100">
      <c r="A11" s="15">
        <v>6</v>
      </c>
      <c r="B11" s="15"/>
      <c r="C11" s="17" t="s">
        <v>44</v>
      </c>
      <c r="D11" s="17" t="s">
        <v>45</v>
      </c>
      <c r="E11" s="15" t="s">
        <v>46</v>
      </c>
      <c r="F11" s="18">
        <v>633600</v>
      </c>
      <c r="G11" s="20">
        <v>1</v>
      </c>
      <c r="H11" s="18">
        <f>ROUND(G11, 3)*F11</f>
        <v>633600</v>
      </c>
      <c r="I11" s="16"/>
    </row>
    <row r="12" spans="1:9" customHeight="1" ht="100">
      <c r="A12" s="15">
        <v>7</v>
      </c>
      <c r="B12" s="15"/>
      <c r="C12" s="17" t="s">
        <v>44</v>
      </c>
      <c r="D12" s="17" t="s">
        <v>47</v>
      </c>
      <c r="E12" s="15" t="s">
        <v>46</v>
      </c>
      <c r="F12" s="18">
        <v>0</v>
      </c>
      <c r="G12" s="20">
        <v>0</v>
      </c>
      <c r="H12" s="18">
        <f>ROUND(G12, 3)*F12</f>
        <v>0</v>
      </c>
      <c r="I12" s="16"/>
    </row>
    <row r="13" spans="1:9" customHeight="1" ht="100">
      <c r="A13" s="15">
        <v>8</v>
      </c>
      <c r="B13" s="15"/>
      <c r="C13" s="17" t="s">
        <v>48</v>
      </c>
      <c r="D13" s="17" t="s">
        <v>49</v>
      </c>
      <c r="E13" s="15" t="s">
        <v>46</v>
      </c>
      <c r="F13" s="18">
        <v>283500</v>
      </c>
      <c r="G13" s="20">
        <v>1</v>
      </c>
      <c r="H13" s="18">
        <f>ROUND(G13, 3)*F13</f>
        <v>283500</v>
      </c>
      <c r="I13" s="16">
        <f>SUM(H11:H13)</f>
        <v>917100</v>
      </c>
    </row>
    <row r="14" spans="1:9" customHeight="1" ht="40">
      <c r="A14" s="12" t="s">
        <v>50</v>
      </c>
      <c r="B14" s="12"/>
      <c r="C14" s="12"/>
      <c r="D14" s="12"/>
      <c r="E14" s="12"/>
      <c r="F14" s="13">
        <f>'Vật tư hoàn thiện'!I14</f>
        <v/>
      </c>
      <c r="G14" s="21"/>
      <c r="H14" s="13"/>
      <c r="I14">
        <f>H14</f>
        <v/>
      </c>
    </row>
    <row r="15" spans="1:9" customHeight="1" ht="40">
      <c r="A15" s="12" t="s">
        <v>51</v>
      </c>
      <c r="B15" s="12"/>
      <c r="C15" s="12"/>
      <c r="D15" s="12"/>
      <c r="E15" s="12"/>
      <c r="F15" s="13">
        <f>'Vật tư hoàn thiện'!I15</f>
        <v/>
      </c>
      <c r="G15" s="21"/>
      <c r="H15" s="13"/>
      <c r="I15">
        <f>H15</f>
        <v/>
      </c>
    </row>
    <row r="16" spans="1:9" customHeight="1" ht="40">
      <c r="A16" s="12" t="s">
        <v>52</v>
      </c>
      <c r="B16" s="12"/>
      <c r="C16" s="12"/>
      <c r="D16" s="12"/>
      <c r="E16" s="12"/>
      <c r="F16" s="13">
        <f>'Vật tư hoàn thiện'!I41</f>
        <v>3191957985</v>
      </c>
      <c r="G16" s="21"/>
      <c r="H16" s="13"/>
    </row>
    <row r="17" spans="1:9" customHeight="1" ht="100">
      <c r="A17" s="15">
        <v>9</v>
      </c>
      <c r="B17" s="15"/>
      <c r="C17" s="17" t="s">
        <v>41</v>
      </c>
      <c r="D17" s="17" t="s">
        <v>53</v>
      </c>
      <c r="E17" s="15" t="s">
        <v>54</v>
      </c>
      <c r="F17" s="18">
        <v>223951.0</v>
      </c>
      <c r="G17" s="20">
        <v>86.0</v>
      </c>
      <c r="H17" s="18">
        <f>ROUND(G17, 3)*F17</f>
        <v>19259786</v>
      </c>
      <c r="I17" s="16"/>
    </row>
    <row r="18" spans="1:9" customHeight="1" ht="100">
      <c r="A18" s="15">
        <v>10</v>
      </c>
      <c r="B18" s="15"/>
      <c r="C18" s="17" t="s">
        <v>41</v>
      </c>
      <c r="D18" s="17" t="s">
        <v>55</v>
      </c>
      <c r="E18" s="15" t="s">
        <v>56</v>
      </c>
      <c r="F18" s="18">
        <v>1165900.0</v>
      </c>
      <c r="G18" s="20">
        <v>1.0</v>
      </c>
      <c r="H18" s="18">
        <f>ROUND(G18, 3)*F18</f>
        <v>1165900</v>
      </c>
      <c r="I18" s="16"/>
    </row>
    <row r="19" spans="1:9" customHeight="1" ht="100">
      <c r="A19" s="15">
        <v>11</v>
      </c>
      <c r="B19" s="15"/>
      <c r="C19" s="17" t="s">
        <v>41</v>
      </c>
      <c r="D19" s="17" t="s">
        <v>57</v>
      </c>
      <c r="E19" s="15" t="s">
        <v>34</v>
      </c>
      <c r="F19" s="18">
        <v>2500000.0</v>
      </c>
      <c r="G19" s="19">
        <v>79.02</v>
      </c>
      <c r="H19" s="18">
        <f>ROUND(G19, 3)*F19</f>
        <v>197550000</v>
      </c>
      <c r="I19" s="16"/>
    </row>
    <row r="20" spans="1:9" customHeight="1" ht="100">
      <c r="A20" s="15">
        <v>12</v>
      </c>
      <c r="B20" s="15"/>
      <c r="C20" s="17" t="s">
        <v>41</v>
      </c>
      <c r="D20" s="17" t="s">
        <v>58</v>
      </c>
      <c r="E20" s="15" t="s">
        <v>34</v>
      </c>
      <c r="F20" s="18">
        <v>2500000.0</v>
      </c>
      <c r="G20" s="19">
        <v>168.87</v>
      </c>
      <c r="H20" s="18">
        <f>ROUND(G20, 3)*F20</f>
        <v>422175000</v>
      </c>
      <c r="I20" s="16"/>
    </row>
    <row r="21" spans="1:9" customHeight="1" ht="100">
      <c r="A21" s="15">
        <v>13</v>
      </c>
      <c r="B21" s="15"/>
      <c r="C21" s="17" t="s">
        <v>41</v>
      </c>
      <c r="D21" s="17" t="s">
        <v>59</v>
      </c>
      <c r="E21" s="15" t="s">
        <v>34</v>
      </c>
      <c r="F21" s="18">
        <v>2200000.0</v>
      </c>
      <c r="G21" s="19">
        <v>34.65</v>
      </c>
      <c r="H21" s="18">
        <f>ROUND(G21, 3)*F21</f>
        <v>76230000</v>
      </c>
      <c r="I21" s="16"/>
    </row>
    <row r="22" spans="1:9" customHeight="1" ht="100">
      <c r="A22" s="15">
        <v>14</v>
      </c>
      <c r="B22" s="15"/>
      <c r="C22" s="17" t="s">
        <v>41</v>
      </c>
      <c r="D22" s="17" t="s">
        <v>60</v>
      </c>
      <c r="E22" s="15" t="s">
        <v>34</v>
      </c>
      <c r="F22" s="18">
        <v>2500000.0</v>
      </c>
      <c r="G22" s="19">
        <v>11.88</v>
      </c>
      <c r="H22" s="18">
        <f>ROUND(G22, 3)*F22</f>
        <v>29700000</v>
      </c>
      <c r="I22" s="16"/>
    </row>
    <row r="23" spans="1:9" customHeight="1" ht="100">
      <c r="A23" s="15">
        <v>15</v>
      </c>
      <c r="B23" s="15"/>
      <c r="C23" s="17" t="s">
        <v>41</v>
      </c>
      <c r="D23" s="17" t="s">
        <v>61</v>
      </c>
      <c r="E23" s="15" t="s">
        <v>62</v>
      </c>
      <c r="F23" s="18">
        <v>28400.0</v>
      </c>
      <c r="G23" s="20">
        <v>1000.0</v>
      </c>
      <c r="H23" s="18">
        <f>ROUND(G23, 3)*F23</f>
        <v>28400000</v>
      </c>
      <c r="I23" s="16"/>
    </row>
    <row r="24" spans="1:9" customHeight="1" ht="100">
      <c r="A24" s="15">
        <v>16</v>
      </c>
      <c r="B24" s="15"/>
      <c r="C24" s="17" t="s">
        <v>41</v>
      </c>
      <c r="D24" s="17" t="s">
        <v>63</v>
      </c>
      <c r="E24" s="15" t="s">
        <v>56</v>
      </c>
      <c r="F24" s="18">
        <v>7178000.0</v>
      </c>
      <c r="G24" s="20">
        <v>1.0</v>
      </c>
      <c r="H24" s="18">
        <f>ROUND(G24, 3)*F24</f>
        <v>7178000</v>
      </c>
      <c r="I24" s="16"/>
    </row>
    <row r="25" spans="1:9" customHeight="1" ht="100">
      <c r="A25" s="15">
        <v>17</v>
      </c>
      <c r="B25" s="15"/>
      <c r="C25" s="17" t="s">
        <v>41</v>
      </c>
      <c r="D25" s="17" t="s">
        <v>64</v>
      </c>
      <c r="E25" s="15" t="s">
        <v>62</v>
      </c>
      <c r="F25" s="18">
        <v>52990.0</v>
      </c>
      <c r="G25" s="20">
        <v>1000.0</v>
      </c>
      <c r="H25" s="18">
        <f>ROUND(G25, 3)*F25</f>
        <v>52990000</v>
      </c>
      <c r="I25" s="16"/>
    </row>
    <row r="26" spans="1:9" customHeight="1" ht="100">
      <c r="A26" s="15">
        <v>18</v>
      </c>
      <c r="B26" s="15"/>
      <c r="C26" s="17" t="s">
        <v>41</v>
      </c>
      <c r="D26" s="17" t="s">
        <v>65</v>
      </c>
      <c r="E26" s="15" t="s">
        <v>66</v>
      </c>
      <c r="F26" s="18">
        <v>4312000.0</v>
      </c>
      <c r="G26" s="20">
        <v>1.0</v>
      </c>
      <c r="H26" s="18">
        <f>ROUND(G26, 3)*F26</f>
        <v>4312000</v>
      </c>
      <c r="I26" s="16"/>
    </row>
    <row r="27" spans="1:9" customHeight="1" ht="100">
      <c r="A27" s="15">
        <v>19</v>
      </c>
      <c r="B27" s="15"/>
      <c r="C27" s="17" t="s">
        <v>41</v>
      </c>
      <c r="D27" s="17" t="s">
        <v>67</v>
      </c>
      <c r="E27" s="15" t="s">
        <v>66</v>
      </c>
      <c r="F27" s="18">
        <v>4300000.0</v>
      </c>
      <c r="G27" s="20">
        <v>7.0</v>
      </c>
      <c r="H27" s="18">
        <f>ROUND(G27, 3)*F27</f>
        <v>30100000</v>
      </c>
      <c r="I27" s="16"/>
    </row>
    <row r="28" spans="1:9" customHeight="1" ht="100">
      <c r="A28" s="15">
        <v>20</v>
      </c>
      <c r="B28" s="15"/>
      <c r="C28" s="17" t="s">
        <v>41</v>
      </c>
      <c r="D28" s="17" t="s">
        <v>68</v>
      </c>
      <c r="E28" s="15" t="s">
        <v>56</v>
      </c>
      <c r="F28" s="18">
        <v>17500000.0</v>
      </c>
      <c r="G28" s="20">
        <v>1.0</v>
      </c>
      <c r="H28" s="18">
        <f>ROUND(G28, 3)*F28</f>
        <v>17500000</v>
      </c>
      <c r="I28" s="16"/>
    </row>
    <row r="29" spans="1:9" customHeight="1" ht="100">
      <c r="A29" s="15">
        <v>21</v>
      </c>
      <c r="B29" s="15"/>
      <c r="C29" s="17" t="s">
        <v>41</v>
      </c>
      <c r="D29" s="17" t="s">
        <v>69</v>
      </c>
      <c r="E29" s="15" t="s">
        <v>66</v>
      </c>
      <c r="F29" s="18">
        <v>2650000.0</v>
      </c>
      <c r="G29" s="20">
        <v>8.0</v>
      </c>
      <c r="H29" s="18">
        <f>ROUND(G29, 3)*F29</f>
        <v>21200000</v>
      </c>
      <c r="I29" s="16"/>
    </row>
    <row r="30" spans="1:9" customHeight="1" ht="100">
      <c r="A30" s="15">
        <v>22</v>
      </c>
      <c r="B30" s="15"/>
      <c r="C30" s="17" t="s">
        <v>41</v>
      </c>
      <c r="D30" s="17" t="s">
        <v>70</v>
      </c>
      <c r="E30" s="15" t="s">
        <v>66</v>
      </c>
      <c r="F30" s="18">
        <v>3150000.0</v>
      </c>
      <c r="G30" s="20">
        <v>7.0</v>
      </c>
      <c r="H30" s="18">
        <f>ROUND(G30, 3)*F30</f>
        <v>22050000</v>
      </c>
      <c r="I30" s="16"/>
    </row>
    <row r="31" spans="1:9" customHeight="1" ht="100">
      <c r="A31" s="15">
        <v>23</v>
      </c>
      <c r="B31" s="15"/>
      <c r="C31" s="17" t="s">
        <v>41</v>
      </c>
      <c r="D31" s="17" t="s">
        <v>71</v>
      </c>
      <c r="E31" s="15" t="s">
        <v>66</v>
      </c>
      <c r="F31" s="18">
        <v>693000.0</v>
      </c>
      <c r="G31" s="20">
        <v>8.0</v>
      </c>
      <c r="H31" s="18">
        <f>ROUND(G31, 3)*F31</f>
        <v>5544000</v>
      </c>
      <c r="I31" s="16"/>
    </row>
    <row r="32" spans="1:9" customHeight="1" ht="100">
      <c r="A32" s="15">
        <v>24</v>
      </c>
      <c r="B32" s="15"/>
      <c r="C32" s="17" t="s">
        <v>41</v>
      </c>
      <c r="D32" s="17" t="s">
        <v>72</v>
      </c>
      <c r="E32" s="15" t="s">
        <v>34</v>
      </c>
      <c r="F32" s="18">
        <v>2500000.0</v>
      </c>
      <c r="G32" s="19">
        <v>139.32</v>
      </c>
      <c r="H32" s="18">
        <f>ROUND(G32, 3)*F32</f>
        <v>348300000</v>
      </c>
      <c r="I32" s="16"/>
    </row>
    <row r="33" spans="1:9" customHeight="1" ht="100">
      <c r="A33" s="15">
        <v>25</v>
      </c>
      <c r="B33" s="15"/>
      <c r="C33" s="17" t="s">
        <v>41</v>
      </c>
      <c r="D33" s="17" t="s">
        <v>73</v>
      </c>
      <c r="E33" s="15" t="s">
        <v>34</v>
      </c>
      <c r="F33" s="18">
        <v>2500000.0</v>
      </c>
      <c r="G33" s="19">
        <v>33.12</v>
      </c>
      <c r="H33" s="18">
        <f>ROUND(G33, 3)*F33</f>
        <v>82800000</v>
      </c>
      <c r="I33" s="16"/>
    </row>
    <row r="34" spans="1:9" customHeight="1" ht="100">
      <c r="A34" s="15">
        <v>26</v>
      </c>
      <c r="B34" s="15"/>
      <c r="C34" s="17" t="s">
        <v>41</v>
      </c>
      <c r="D34" s="17" t="s">
        <v>74</v>
      </c>
      <c r="E34" s="15" t="s">
        <v>75</v>
      </c>
      <c r="F34" s="18">
        <v>312550.0</v>
      </c>
      <c r="G34" s="19">
        <v>492.21</v>
      </c>
      <c r="H34" s="18">
        <f>ROUND(G34, 3)*F34</f>
        <v>153840235.5</v>
      </c>
      <c r="I34" s="16"/>
    </row>
    <row r="35" spans="1:9" customHeight="1" ht="100">
      <c r="A35" s="15">
        <v>27</v>
      </c>
      <c r="B35" s="15"/>
      <c r="C35" s="17" t="s">
        <v>41</v>
      </c>
      <c r="D35" s="17" t="s">
        <v>76</v>
      </c>
      <c r="E35" s="15" t="s">
        <v>34</v>
      </c>
      <c r="F35" s="18">
        <v>1600000.0</v>
      </c>
      <c r="G35" s="19">
        <v>257.46</v>
      </c>
      <c r="H35" s="18">
        <f>ROUND(G35, 3)*F35</f>
        <v>411936000</v>
      </c>
      <c r="I35" s="16"/>
    </row>
    <row r="36" spans="1:9" customHeight="1" ht="100">
      <c r="A36" s="15">
        <v>28</v>
      </c>
      <c r="B36" s="15"/>
      <c r="C36" s="17" t="s">
        <v>41</v>
      </c>
      <c r="D36" s="17" t="s">
        <v>77</v>
      </c>
      <c r="E36" s="15" t="s">
        <v>34</v>
      </c>
      <c r="F36" s="18">
        <v>674000.0</v>
      </c>
      <c r="G36" s="19">
        <v>549.99</v>
      </c>
      <c r="H36" s="18">
        <f>ROUND(G36, 3)*F36</f>
        <v>370693260</v>
      </c>
      <c r="I36" s="16"/>
    </row>
    <row r="37" spans="1:9" customHeight="1" ht="100">
      <c r="A37" s="15">
        <v>29</v>
      </c>
      <c r="B37" s="15"/>
      <c r="C37" s="17" t="s">
        <v>41</v>
      </c>
      <c r="D37" s="17" t="s">
        <v>78</v>
      </c>
      <c r="E37" s="15" t="s">
        <v>34</v>
      </c>
      <c r="F37" s="18">
        <v>115000.0</v>
      </c>
      <c r="G37" s="19">
        <v>222.33</v>
      </c>
      <c r="H37" s="18">
        <f>ROUND(G37, 3)*F37</f>
        <v>25567950</v>
      </c>
      <c r="I37" s="16"/>
    </row>
    <row r="38" spans="1:9" customHeight="1" ht="100">
      <c r="A38" s="15">
        <v>30</v>
      </c>
      <c r="B38" s="15"/>
      <c r="C38" s="17" t="s">
        <v>41</v>
      </c>
      <c r="D38" s="17" t="s">
        <v>79</v>
      </c>
      <c r="E38" s="15" t="s">
        <v>34</v>
      </c>
      <c r="F38" s="18">
        <v>271000.0</v>
      </c>
      <c r="G38" s="19">
        <v>486.72</v>
      </c>
      <c r="H38" s="18">
        <f>ROUND(G38, 3)*F38</f>
        <v>131901120</v>
      </c>
      <c r="I38" s="16"/>
    </row>
    <row r="39" spans="1:9" customHeight="1" ht="100">
      <c r="A39" s="15">
        <v>31</v>
      </c>
      <c r="B39" s="15"/>
      <c r="C39" s="17" t="s">
        <v>41</v>
      </c>
      <c r="D39" s="17" t="s">
        <v>80</v>
      </c>
      <c r="E39" s="15" t="s">
        <v>34</v>
      </c>
      <c r="F39" s="18">
        <v>271000.0</v>
      </c>
      <c r="G39" s="19">
        <v>131.1</v>
      </c>
      <c r="H39" s="18">
        <f>ROUND(G39, 3)*F39</f>
        <v>35528100</v>
      </c>
      <c r="I39" s="16"/>
    </row>
    <row r="40" spans="1:9" customHeight="1" ht="100">
      <c r="A40" s="15">
        <v>32</v>
      </c>
      <c r="B40" s="15"/>
      <c r="C40" s="17" t="s">
        <v>41</v>
      </c>
      <c r="D40" s="17" t="s">
        <v>81</v>
      </c>
      <c r="E40" s="15" t="s">
        <v>34</v>
      </c>
      <c r="F40" s="18">
        <v>416000.0</v>
      </c>
      <c r="G40" s="19">
        <v>1060.86</v>
      </c>
      <c r="H40" s="18">
        <f>ROUND(G40, 3)*F40</f>
        <v>441317760</v>
      </c>
      <c r="I40" s="16"/>
    </row>
    <row r="41" spans="1:9" customHeight="1" ht="100">
      <c r="A41" s="15">
        <v>33</v>
      </c>
      <c r="B41" s="15"/>
      <c r="C41" s="17" t="s">
        <v>41</v>
      </c>
      <c r="D41" s="17" t="s">
        <v>82</v>
      </c>
      <c r="E41" s="15" t="s">
        <v>75</v>
      </c>
      <c r="F41" s="18">
        <v>312550.0</v>
      </c>
      <c r="G41" s="20">
        <v>814.97</v>
      </c>
      <c r="H41" s="18">
        <f>ROUND(G41, 3)*F41</f>
        <v>254718873.5</v>
      </c>
      <c r="I41" s="16">
        <f>SUM(H17:H41)</f>
        <v>3191957985</v>
      </c>
    </row>
    <row r="42" spans="1:9">
      <c r="A42" s="22" t="s">
        <v>13</v>
      </c>
      <c r="H42" s="23">
        <f>SUM(H5:H41)</f>
        <v>3378589085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0:E10"/>
    <mergeCell ref="F10:H10"/>
    <mergeCell ref="A14:E14"/>
    <mergeCell ref="F14:H14"/>
    <mergeCell ref="A15:E15"/>
    <mergeCell ref="F15:H15"/>
    <mergeCell ref="A16:E16"/>
    <mergeCell ref="F16:H16"/>
    <mergeCell ref="A42:G4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2022-10-26T13:19:47+07:00</dcterms:created>
  <dcterms:modified xsi:type="dcterms:W3CDTF">2022-10-26T13:19:47+07:00</dcterms:modified>
  <dc:title>Untitled Spreadsheet</dc:title>
  <dc:description/>
  <dc:subject/>
  <cp:keywords/>
  <cp:category/>
</cp:coreProperties>
</file>