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<sst xmlns="http://schemas.openxmlformats.org/spreadsheetml/2006/main" uniqueCount="93">
  <si>
    <t>Tổng hợp đơn giá</t>
  </si>
  <si>
    <r>
      <rPr>
        <rFont val="Times New Roman"/>
        <b val="true"/>
        <i val="false"/>
        <strike val="false"/>
        <color rgb="FF000000"/>
        <sz val="11"/>
        <u val="none"/>
      </rPr>
      <t xml:space="preserve">Thông tin khách hàng:</t>
    </r>
    <r>
      <rPr>
        <rFont val="Times New Roman"/>
        <b val="false"/>
        <i val="false"/>
        <strike val="false"/>
        <color rgb="FF000000"/>
        <sz val="11"/>
        <u val="none"/>
      </rPr>
      <t xml:space="preserve">
Họ và tên: 
Số điện thoại: 
Ngày xuất báo giá: 18/08/2023</t>
    </r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</si>
  <si>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</si>
  <si>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</si>
  <si>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</si>
  <si>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</si>
  <si>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</si>
  <si>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</si>
  <si>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</si>
  <si>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</si>
  <si>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</si>
  <si>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</si>
  <si>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</si>
  <si>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 xml:space="preserve">Nhân công xây dựng sàn 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</si>
  <si>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</si>
  <si>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</si>
  <si>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</si>
  <si>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</si>
  <si>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</si>
  <si>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</si>
  <si>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 xml:space="preserve">Nhân công xây dựng mái </t>
  </si>
  <si>
    <t>Nhân công xây dựng sân</t>
  </si>
  <si>
    <t>Sơn lót ngoại thất</t>
  </si>
  <si>
    <t>Thép tròn</t>
  </si>
  <si>
    <t>Gạch xây dựng</t>
  </si>
  <si>
    <t>Nước</t>
  </si>
  <si>
    <t>Đá xây dựng</t>
  </si>
  <si>
    <t>Cát xây dựng</t>
  </si>
  <si>
    <t>Xi măng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</si>
  <si>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</si>
  <si>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</si>
  <si>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</si>
  <si>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</si>
  <si>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</si>
  <si>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</si>
  <si>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</si>
  <si>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Vicenza</t>
  </si>
  <si>
    <t>Gạch bán sứ Vicenza CM6824 600mmx600mm</t>
  </si>
  <si>
    <t>G02000027</t>
  </si>
  <si>
    <t>m²</t>
  </si>
  <si>
    <t>Gạch bán sứ Vicenza CM8720 800mmx800mm</t>
  </si>
  <si>
    <t>G02000023</t>
  </si>
  <si>
    <t>Nice</t>
  </si>
  <si>
    <t>Gạch granite Nice NHS66.6007D 600mmx600mm</t>
  </si>
  <si>
    <t>G03000003</t>
  </si>
  <si>
    <t>Royal Hưng Yên</t>
  </si>
  <si>
    <t>Gạch bán sứ Royal Hưng Yên RB5521 500mmx500mm</t>
  </si>
  <si>
    <t>G02000025</t>
  </si>
  <si>
    <t>Trung Nguyên</t>
  </si>
  <si>
    <t>Gạch men Trung Nguyên THS36006TD 300mmx600mm</t>
  </si>
  <si>
    <t>G01000105</t>
  </si>
  <si>
    <t>Gạch men Trung Nguyên THS36009TN 300mmx600mm</t>
  </si>
  <si>
    <t>G01000107</t>
  </si>
  <si>
    <t>Gạch men Trung Nguyên THS36009TD 300mmx600mm</t>
  </si>
  <si>
    <t>G01000109</t>
  </si>
  <si>
    <t>Gạch men Trung Nguyên THS36007TD 300mmx600mm</t>
  </si>
  <si>
    <t>G01000115</t>
  </si>
  <si>
    <t>Gạch men Trung Nguyên THS36010TD 300mmx600mm</t>
  </si>
  <si>
    <t>G01000123</t>
  </si>
  <si>
    <t>II. Sơn</t>
  </si>
  <si>
    <t>DULUX</t>
  </si>
  <si>
    <t>Sơn nước ngoại thất cao cấp WEATHERSHIELD Bề mặt mờ - BJ8 Màu Pha Dulux (Mã màu: #ffffff - Dung tích: 5L)</t>
  </si>
  <si>
    <t>K02000233</t>
  </si>
  <si>
    <t>Lon</t>
  </si>
  <si>
    <t>III. Danh sách thiết bị vệ sinh</t>
  </si>
  <si>
    <t>IV. Danh sách tôn</t>
  </si>
  <si>
    <t>V. Vật tư hoàn thiện</t>
  </si>
  <si>
    <t>Không có</t>
  </si>
  <si>
    <t>Gạch ốp vệ sinh 300x600</t>
  </si>
  <si>
    <t>Gạch lát vệ sinh 300x600</t>
  </si>
  <si>
    <t>Gạch lát nền 800x800</t>
  </si>
  <si>
    <t>Bồn tắm</t>
  </si>
  <si>
    <t>Cái</t>
  </si>
  <si>
    <t>Cửa sổ 2 cánh</t>
  </si>
  <si>
    <t>Gương soi</t>
  </si>
  <si>
    <t>Bộ</t>
  </si>
  <si>
    <t>Bồn vệ sinh kèm vòi xịt</t>
  </si>
  <si>
    <t>Lavabo (kèm phụ kiện)</t>
  </si>
  <si>
    <t>Vòi tắm hoa sen nóng lạnh</t>
  </si>
  <si>
    <t>Chậu rửa INOX cao cấp 105 Toàn Mỹ: 1050mmx440mmx220mm</t>
  </si>
  <si>
    <t>Sơn lót nội thất</t>
  </si>
  <si>
    <t>Kg</t>
  </si>
  <si>
    <t>Sơn phủ nội thất</t>
  </si>
  <si>
    <t>Sơn phủ ngoại thất</t>
  </si>
  <si>
    <t>Dây điện</t>
  </si>
  <si>
    <t>m</t>
  </si>
  <si>
    <t>Bồn nước</t>
  </si>
  <si>
    <t>Ống nhựa</t>
  </si>
  <si>
    <t>Cửa sổ 1 cánh</t>
  </si>
  <si>
    <t>Cửa đi vệ sinh 1 cánh</t>
  </si>
  <si>
    <t>Cửa đi 1 cánh</t>
  </si>
  <si>
    <t>Cửa đi 2 cánh</t>
  </si>
  <si>
    <t>Máy nước nóng năng lượng mặt trời I304 24 ống TM: 240L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</si>
</sst>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xfId="0" fontId="0" numFmtId="0" fillId="0" borderId="0" applyFont="0" applyNumberFormat="0" applyFill="0" applyBorder="0" applyAlignment="0"/>
    <xf xfId="0" fontId="1" numFmtId="0" fillId="0" borderId="1" applyFont="1" applyNumberFormat="0" applyFill="0" applyBorder="1" applyAlignment="0"/>
    <xf xfId="0" fontId="1" numFmtId="0" fillId="0" borderId="0" applyFont="1" applyNumberFormat="0" applyFill="0" applyBorder="0" applyAlignment="0"/>
    <xf xfId="0" fontId="0" numFmtId="0" fillId="0" borderId="1" applyFont="0" applyNumberFormat="0" applyFill="0" applyBorder="1" applyAlignment="1">
      <alignment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/>
    <xf xfId="0" fontId="0" numFmtId="3" fillId="0" borderId="1" applyFont="0" applyNumberFormat="1" applyFill="0" applyBorder="1" applyAlignment="1">
      <alignment vertical="center" textRotation="0" wrapText="tru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/>
    <xf xfId="0" fontId="4" numFmtId="0" fillId="2" borderId="1" applyFont="1" applyNumberFormat="0" applyFill="1" applyBorder="1" applyAlignment="1">
      <alignment vertical="center" textRotation="0" wrapText="false" shrinkToFit="false"/>
    </xf>
    <xf xfId="0" fontId="3" numFmtId="0" fillId="2" borderId="1" applyFont="1" applyNumberFormat="0" applyFill="1" applyBorder="1" applyAlignment="1">
      <alignment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3" numFmtId="3" fillId="2" borderId="1" applyFont="1" applyNumberFormat="1" applyFill="1" applyBorder="1" applyAlignment="1">
      <alignment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vertical="center" textRotation="0" wrapText="tru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vertical="center" textRotation="0" wrapText="true" shrinkToFit="false"/>
    </xf>
    <xf xfId="0" fontId="1" numFmtId="164" fillId="0" borderId="1" applyFont="1" applyNumberFormat="1" applyFill="0" applyBorder="1" applyAlignment="1">
      <alignment vertical="center" textRotation="0" wrapText="true" shrinkToFit="false"/>
    </xf>
    <xf xfId="0" fontId="1" numFmtId="164" fillId="0" borderId="0" applyFont="1" applyNumberFormat="1" applyFill="0" applyBorder="0" applyAlignment="0"/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9c7a77c4c2837753c519f252e6d89be2.jpg"/><Relationship Id="rId3" Type="http://schemas.openxmlformats.org/officeDocument/2006/relationships/image" Target="../media/285afa34a40fbee116d8690e17eca95b.jpg"/><Relationship Id="rId4" Type="http://schemas.openxmlformats.org/officeDocument/2006/relationships/image" Target="../media/a1b9a9ebb2e4d1b61663b30eeae9148b.jpg"/><Relationship Id="rId5" Type="http://schemas.openxmlformats.org/officeDocument/2006/relationships/image" Target="../media/f6ffb97ab388d8865918ebf986a855dc.jpg"/><Relationship Id="rId6" Type="http://schemas.openxmlformats.org/officeDocument/2006/relationships/image" Target="../media/86ad9cb8b67d22bb8a58bd275fbcb65e.png"/><Relationship Id="rId7" Type="http://schemas.openxmlformats.org/officeDocument/2006/relationships/image" Target="../media/e219469e9ddb3e572019fe2bb33b197f.jpg"/><Relationship Id="rId8" Type="http://schemas.openxmlformats.org/officeDocument/2006/relationships/image" Target="../media/d1ae99ca808b877718917e7d2c47feb0.jpg"/><Relationship Id="rId9" Type="http://schemas.openxmlformats.org/officeDocument/2006/relationships/image" Target="../media/8d261effa623855292af6ea10ee42fb1.jpg"/><Relationship Id="rId10" Type="http://schemas.openxmlformats.org/officeDocument/2006/relationships/image" Target="../media/b9dc3e08467720dc42a485689e9f07ab.jpg"/><Relationship Id="rId11" Type="http://schemas.openxmlformats.org/officeDocument/2006/relationships/image" Target="../media/e4ea8aa649b2c68b6420ccb7e05f550d.png"/><Relationship Id="rId12" Type="http://schemas.openxmlformats.org/officeDocument/2006/relationships/image" Target="../media/86ad9cb8b67d22bb8a58bd275fbcb65e.png"/><Relationship Id="rId13" Type="http://schemas.openxmlformats.org/officeDocument/2006/relationships/image" Target="../media/86ad9cb8b67d22bb8a58bd275fbcb65e.png"/><Relationship Id="rId14" Type="http://schemas.openxmlformats.org/officeDocument/2006/relationships/image" Target="../media/86ad9cb8b67d22bb8a58bd275fbcb65e.png"/><Relationship Id="rId15" Type="http://schemas.openxmlformats.org/officeDocument/2006/relationships/image" Target="../media/86ad9cb8b67d22bb8a58bd275fbcb65e.png"/><Relationship Id="rId16" Type="http://schemas.openxmlformats.org/officeDocument/2006/relationships/image" Target="../media/be6e6d9f4259b3c1e815d6dab4c444cf.jpg"/><Relationship Id="rId17" Type="http://schemas.openxmlformats.org/officeDocument/2006/relationships/image" Target="../media/ab098f66b2abeb43fdaeb34ae5c7ceac.jpg"/><Relationship Id="rId18" Type="http://schemas.openxmlformats.org/officeDocument/2006/relationships/image" Target="../media/86ad9cb8b67d22bb8a58bd275fbcb65e.png"/><Relationship Id="rId19" Type="http://schemas.openxmlformats.org/officeDocument/2006/relationships/image" Target="../media/86ad9cb8b67d22bb8a58bd275fbcb65e.png"/><Relationship Id="rId20" Type="http://schemas.openxmlformats.org/officeDocument/2006/relationships/image" Target="../media/86ad9cb8b67d22bb8a58bd275fbcb65e.png"/><Relationship Id="rId21" Type="http://schemas.openxmlformats.org/officeDocument/2006/relationships/image" Target="../media/9039d8a9b986455a244e7a1ce575d147.jpg"/><Relationship Id="rId22" Type="http://schemas.openxmlformats.org/officeDocument/2006/relationships/image" Target="../media/86ad9cb8b67d22bb8a58bd275fbcb65e.png"/><Relationship Id="rId23" Type="http://schemas.openxmlformats.org/officeDocument/2006/relationships/image" Target="../media/86ad9cb8b67d22bb8a58bd275fbcb65e.png"/><Relationship Id="rId24" Type="http://schemas.openxmlformats.org/officeDocument/2006/relationships/image" Target="../media/86ad9cb8b67d22bb8a58bd275fbcb65e.png"/><Relationship Id="rId25" Type="http://schemas.openxmlformats.org/officeDocument/2006/relationships/image" Target="../media/4033ab459fde86e1d00a0b844da04ca2.jpg"/><Relationship Id="rId26" Type="http://schemas.openxmlformats.org/officeDocument/2006/relationships/image" Target="../media/62f52c0bf755a07ea32c187618486a90.jpg"/><Relationship Id="rId27" Type="http://schemas.openxmlformats.org/officeDocument/2006/relationships/image" Target="../media/94ee2ea42cd8e8b8b4a3e88f355fd560.jpg"/><Relationship Id="rId28" Type="http://schemas.openxmlformats.org/officeDocument/2006/relationships/image" Target="../media/7954423ca0c94862d326a93e1aa3acd1.jpg"/><Relationship Id="rId29" Type="http://schemas.openxmlformats.org/officeDocument/2006/relationships/image" Target="../media/4573173a758565419d352ff610490e7f.png"/><Relationship Id="rId30" Type="http://schemas.openxmlformats.org/officeDocument/2006/relationships/image" Target="../media/8469c4cf0590a157e067296e7dcf76f2.jpg"/><Relationship Id="rId31" Type="http://schemas.openxmlformats.org/officeDocument/2006/relationships/image" Target="../media/b096889f3c400d636e4ed16d53c80fd4.png"/><Relationship Id="rId32" Type="http://schemas.openxmlformats.org/officeDocument/2006/relationships/image" Target="../media/cbde0e0719dd44a8b4222691e042f2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1428750" cy="92392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952500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11</xdr:row>
      <xdr:rowOff>95250</xdr:rowOff>
    </xdr:from>
    <xdr:ext cx="952500" cy="9525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952500" cy="952500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952500" cy="952500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1428750" cy="92392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1428750" cy="923925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20</xdr:row>
      <xdr:rowOff>95250</xdr:rowOff>
    </xdr:from>
    <xdr:ext cx="1428750" cy="92392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1428750" cy="9239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22</xdr:row>
      <xdr:rowOff>95250</xdr:rowOff>
    </xdr:from>
    <xdr:ext cx="714375" cy="952500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952500" cy="952500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23925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923925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428750" cy="923925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952500" cy="952500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1428750" cy="923925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1428750" cy="923925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30</xdr:row>
      <xdr:rowOff>95250</xdr:rowOff>
    </xdr:from>
    <xdr:ext cx="1428750" cy="923925"/>
    <xdr:pic>
      <xdr:nvPicPr>
        <xdr:cNvPr id="24" name="" descr="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31</xdr:row>
      <xdr:rowOff>95250</xdr:rowOff>
    </xdr:from>
    <xdr:ext cx="1428750" cy="895350"/>
    <xdr:pic>
      <xdr:nvPicPr>
        <xdr:cNvPr id="25" name="" descr="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32</xdr:row>
      <xdr:rowOff>95250</xdr:rowOff>
    </xdr:from>
    <xdr:ext cx="1352550" cy="952500"/>
    <xdr:pic>
      <xdr:nvPicPr>
        <xdr:cNvPr id="26" name="" descr="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33</xdr:row>
      <xdr:rowOff>95250</xdr:rowOff>
    </xdr:from>
    <xdr:ext cx="1428750" cy="952500"/>
    <xdr:pic>
      <xdr:nvPicPr>
        <xdr:cNvPr id="27" name="" descr="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34</xdr:row>
      <xdr:rowOff>95250</xdr:rowOff>
    </xdr:from>
    <xdr:ext cx="1123950" cy="952500"/>
    <xdr:pic>
      <xdr:nvPicPr>
        <xdr:cNvPr id="28" name="" descr="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35</xdr:row>
      <xdr:rowOff>95250</xdr:rowOff>
    </xdr:from>
    <xdr:ext cx="1057275" cy="952500"/>
    <xdr:pic>
      <xdr:nvPicPr>
        <xdr:cNvPr id="29" name="" descr="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36</xdr:row>
      <xdr:rowOff>95250</xdr:rowOff>
    </xdr:from>
    <xdr:ext cx="466725" cy="952500"/>
    <xdr:pic>
      <xdr:nvPicPr>
        <xdr:cNvPr id="30" name="" descr="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37</xdr:row>
      <xdr:rowOff>95250</xdr:rowOff>
    </xdr:from>
    <xdr:ext cx="1428750" cy="952500"/>
    <xdr:pic>
      <xdr:nvPicPr>
        <xdr:cNvPr id="31" name="" descr="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38</xdr:row>
      <xdr:rowOff>95250</xdr:rowOff>
    </xdr:from>
    <xdr:ext cx="857250" cy="952500"/>
    <xdr:pic>
      <xdr:nvPicPr>
        <xdr:cNvPr id="32" name="" descr="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4"/>
  <sheetViews>
    <sheetView tabSelected="1" workbookViewId="0" showGridLines="true" showRowColHeaders="1">
      <selection activeCell="C1" sqref="C1:C3"/>
    </sheetView>
  </sheetViews>
  <sheetFormatPr defaultRowHeight="14.4" outlineLevelRow="0" outlineLevelCol="0"/>
  <cols>
    <col min="1" max="1" width="7.427" bestFit="true" customWidth="true" style="2"/>
    <col min="2" max="2" width="50" customWidth="true" style="2"/>
    <col min="3" max="3" width="36.42" bestFit="true" customWidth="true" style="33"/>
    <col min="4" max="4" width="9.10" hidden="true" style="0"/>
    <col min="5" max="5" width="9.10" hidden="true" style="0"/>
  </cols>
  <sheetData>
    <row r="1" spans="1:5" customHeight="1" ht="60">
      <c r="A1" s="4"/>
      <c r="B1" s="4"/>
      <c r="C1" s="34" t="s">
        <v>0</v>
      </c>
    </row>
    <row r="2" spans="1:5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18/08/2023</t>
          </r>
        </is>
      </c>
      <c r="B2" s="3"/>
      <c r="C2" s="35"/>
    </row>
    <row r="3" spans="1:5" customHeight="1" ht="60">
      <c r="A3" s="6" t="s">
        <v>2</v>
      </c>
      <c r="B3" s="6" t="s">
        <v>3</v>
      </c>
      <c r="C3" s="9" t="s">
        <v>4</v>
      </c>
    </row>
    <row r="4" spans="1:5" customHeight="1" ht="30">
      <c r="A4" s="21">
        <v>1</v>
      </c>
      <c r="B4" s="31" t="s">
        <v>5</v>
      </c>
      <c r="C4" s="32">
        <f>LOOKUP(2,1/(NOT(ISBLANK('Báo giá phần thô'!D:D))),'Báo giá phần thô'!D:D)</f>
        <v>534912320</v>
      </c>
    </row>
    <row r="5" spans="1:5" customHeight="1" ht="30">
      <c r="A5" s="21">
        <v>2</v>
      </c>
      <c r="B5" s="31" t="s">
        <v>6</v>
      </c>
      <c r="C5" s="32">
        <f>LOOKUP(2,1/(NOT(ISBLANK('Vật tư hoàn thiện'!I:I))),'Vật tư hoàn thiện'!I:I)</f>
        <v>448157517.04</v>
      </c>
    </row>
    <row r="6" spans="1:5">
      <c r="A6" s="2">
        <v>2.1</v>
      </c>
      <c r="B6" s="2" t="s">
        <v>8</v>
      </c>
      <c r="C6" s="33">
        <f>'Vật tư hoàn thiện'!J13</f>
        <v>38451731.04</v>
      </c>
    </row>
    <row r="7" spans="1:5">
      <c r="A7" s="2">
        <v>2.2</v>
      </c>
      <c r="B7" s="2" t="s">
        <v>9</v>
      </c>
      <c r="C7" s="33">
        <f>'Vật tư hoàn thiện'!J15</f>
        <v>48308050</v>
      </c>
    </row>
    <row r="8" spans="1:5">
      <c r="A8" s="2">
        <v>2.3</v>
      </c>
      <c r="B8" s="2" t="s">
        <v>10</v>
      </c>
      <c r="C8" s="33">
        <f>'Vật tư hoàn thiện'!J16</f>
        <v/>
      </c>
    </row>
    <row r="9" spans="1:5">
      <c r="A9" s="2">
        <v>2.4</v>
      </c>
      <c r="B9" s="2" t="s">
        <v>6</v>
      </c>
      <c r="C9" s="33">
        <f>'Vật tư hoàn thiện'!J39</f>
        <v>361397736</v>
      </c>
    </row>
    <row r="10" spans="1:5">
      <c r="A10" s="2">
        <v>2.5</v>
      </c>
      <c r="B10" s="2" t="s">
        <v>11</v>
      </c>
      <c r="C10" s="33"/>
    </row>
    <row r="11" spans="1:5">
      <c r="A11" s="2">
        <v>2.6</v>
      </c>
      <c r="B11" s="2" t="s">
        <v>12</v>
      </c>
      <c r="C11" s="33"/>
    </row>
    <row r="12" spans="1:5" customHeight="1" ht="30">
      <c r="A12" s="21">
        <v>3</v>
      </c>
      <c r="B12" s="31" t="s">
        <v>7</v>
      </c>
      <c r="C12" s="32">
        <f>SUM(C13:C13)</f>
        <v>270000000</v>
      </c>
    </row>
    <row r="13" spans="1:5">
      <c r="A13" s="13">
        <v>3.1</v>
      </c>
      <c r="B13" s="14" t="s">
        <v>13</v>
      </c>
      <c r="C13" s="16">
        <f>ROUND(E13, 4)*D13</f>
        <v>270000000</v>
      </c>
      <c r="D13" s="13">
        <v>2250000.0</v>
      </c>
      <c r="E13" s="13">
        <v>120.0</v>
      </c>
    </row>
    <row r="14" spans="1:5">
      <c r="A14" s="18" t="s">
        <v>14</v>
      </c>
      <c r="C14" s="19">
        <f>SUM(C4:C5)+C12</f>
        <v>1253069837.04</v>
      </c>
    </row>
  </sheetData>
  <mergeCells>
    <mergeCell ref="A1:B1"/>
    <mergeCell ref="A2:C2"/>
    <mergeCell ref="A14:B14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3"/>
  <sheetViews>
    <sheetView tabSelected="0" workbookViewId="0" showGridLines="true" showRowColHeaders="1">
      <selection activeCell="D13" sqref="D13"/>
    </sheetView>
  </sheetViews>
  <sheetFormatPr defaultRowHeight="14.4" outlineLevelRow="0" outlineLevelCol="0"/>
  <cols>
    <col min="1" max="1" width="30.564" bestFit="true" customWidth="true" style="2"/>
    <col min="2" max="2" width="30" customWidth="true" style="10"/>
    <col min="3" max="3" width="16.425" bestFit="true" customWidth="true" style="30"/>
    <col min="4" max="4" width="30" customWidth="true" style="10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5"/>
      <c r="B1" s="27"/>
      <c r="C1" s="20" t="s">
        <v>15</v>
      </c>
    </row>
    <row r="2" spans="1:8" customHeight="1" ht="70">
      <c r="A2" s="26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18/08/2023</t>
          </r>
        </is>
      </c>
      <c r="B2" s="28"/>
      <c r="C2" s="29"/>
      <c r="D2" s="28"/>
    </row>
    <row r="3" spans="1:8" customHeight="1" ht="60">
      <c r="A3" s="21" t="s">
        <v>16</v>
      </c>
      <c r="B3" s="21" t="s">
        <v>17</v>
      </c>
      <c r="C3" s="21" t="s">
        <v>18</v>
      </c>
      <c r="D3" s="21" t="s">
        <v>19</v>
      </c>
    </row>
    <row r="4" spans="1:8">
      <c r="A4" s="14" t="s">
        <v>20</v>
      </c>
      <c r="B4" s="16">
        <v>1800000.0</v>
      </c>
      <c r="C4" s="22">
        <v>130.0</v>
      </c>
      <c r="D4" s="16">
        <f>ROUND(C4, 4)*B4</f>
        <v>234000000</v>
      </c>
    </row>
    <row r="5" spans="1:8">
      <c r="A5" s="14" t="s">
        <v>21</v>
      </c>
      <c r="B5" s="16">
        <v>810000.0</v>
      </c>
      <c r="C5" s="22">
        <v>40.0</v>
      </c>
      <c r="D5" s="16">
        <f>ROUND(C5, 4)*B5</f>
        <v>32400000</v>
      </c>
    </row>
    <row r="6" spans="1:8">
      <c r="A6" s="14" t="s">
        <v>22</v>
      </c>
      <c r="B6" s="16">
        <v>358700.0</v>
      </c>
      <c r="C6" s="22">
        <v>27.0</v>
      </c>
      <c r="D6" s="16">
        <f>ROUND(C6, 4)*B6</f>
        <v>9684900</v>
      </c>
    </row>
    <row r="7" spans="1:8">
      <c r="A7" s="14" t="s">
        <v>23</v>
      </c>
      <c r="B7" s="16">
        <v>19800.0</v>
      </c>
      <c r="C7" s="22">
        <v>6458.0</v>
      </c>
      <c r="D7" s="16">
        <f>ROUND(C7, 4)*B7</f>
        <v>127868400</v>
      </c>
    </row>
    <row r="8" spans="1:8">
      <c r="A8" s="14" t="s">
        <v>24</v>
      </c>
      <c r="B8" s="16">
        <v>1700.0</v>
      </c>
      <c r="C8" s="22">
        <v>27000.0</v>
      </c>
      <c r="D8" s="16">
        <f>ROUND(C8, 4)*B8</f>
        <v>45900000</v>
      </c>
    </row>
    <row r="9" spans="1:8">
      <c r="A9" s="14" t="s">
        <v>25</v>
      </c>
      <c r="B9" s="16">
        <v>10.0</v>
      </c>
      <c r="C9" s="22">
        <v>15902.0</v>
      </c>
      <c r="D9" s="16">
        <f>ROUND(C9, 4)*B9</f>
        <v>159020</v>
      </c>
    </row>
    <row r="10" spans="1:8">
      <c r="A10" s="14" t="s">
        <v>26</v>
      </c>
      <c r="B10" s="16">
        <v>400000.0</v>
      </c>
      <c r="C10" s="22">
        <v>44.0</v>
      </c>
      <c r="D10" s="16">
        <f>ROUND(C10, 4)*B10</f>
        <v>17600000</v>
      </c>
    </row>
    <row r="11" spans="1:8">
      <c r="A11" s="14" t="s">
        <v>27</v>
      </c>
      <c r="B11" s="16">
        <v>350000.0</v>
      </c>
      <c r="C11" s="22">
        <v>54.0</v>
      </c>
      <c r="D11" s="16">
        <f>ROUND(C11, 4)*B11</f>
        <v>18900000</v>
      </c>
    </row>
    <row r="12" spans="1:8">
      <c r="A12" s="14" t="s">
        <v>28</v>
      </c>
      <c r="B12" s="16">
        <v>2200.0</v>
      </c>
      <c r="C12" s="22">
        <v>22000.0</v>
      </c>
      <c r="D12" s="16">
        <f>ROUND(C12, 4)*B12</f>
        <v>48400000</v>
      </c>
    </row>
    <row r="13" spans="1:8">
      <c r="A13" s="23" t="s">
        <v>14</v>
      </c>
      <c r="B13" s="16"/>
      <c r="C13" s="22"/>
      <c r="D13" s="24">
        <f>SUM(D4:D12)</f>
        <v>534912320</v>
      </c>
    </row>
  </sheetData>
  <mergeCells>
    <mergeCell ref="A1:B1"/>
    <mergeCell ref="A2:D2"/>
    <mergeCell ref="C1:D1"/>
    <mergeCell ref="A13:C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0"/>
  <sheetViews>
    <sheetView tabSelected="0" workbookViewId="0" showGridLines="true" showRowColHeaders="1">
      <selection activeCell="I40" sqref="I40"/>
    </sheetView>
  </sheetViews>
  <sheetFormatPr defaultRowHeight="14.4" outlineLevelRow="0" outlineLevelCol="0"/>
  <cols>
    <col min="1" max="1" width="7.427" bestFit="true" customWidth="true" style="2"/>
    <col min="2" max="2" width="30" customWidth="true" style="2"/>
    <col min="3" max="3" width="18.995" bestFit="true" customWidth="true" style="2"/>
    <col min="4" max="4" width="136.11" bestFit="true" customWidth="true" style="2"/>
    <col min="5" max="5" width="15.139" bestFit="true" customWidth="true" style="2"/>
    <col min="6" max="6" width="17.71" bestFit="true" customWidth="true" style="2"/>
    <col min="7" max="7" width="13.854" bestFit="true" customWidth="true" style="10"/>
    <col min="8" max="8" width="16.425" bestFit="true" customWidth="true" style="2"/>
    <col min="9" max="9" width="16.425" bestFit="true" customWidth="true" style="10"/>
    <col min="10" max="10" width="9.10" hidden="true" style="0"/>
  </cols>
  <sheetData>
    <row r="1" spans="1:10" customHeight="1" ht="60">
      <c r="A1" s="4"/>
      <c r="B1" s="4"/>
      <c r="C1" s="4"/>
      <c r="D1" s="5" t="s">
        <v>29</v>
      </c>
      <c r="E1" s="1"/>
      <c r="F1" s="1"/>
      <c r="G1" s="7"/>
      <c r="H1" s="1"/>
      <c r="I1" s="7"/>
    </row>
    <row r="2" spans="1:10" customHeight="1" ht="70">
      <c r="A2" s="3" t="inlineStr">
        <is>
          <r>
            <rPr>
              <rFont val="Times New Roman"/>
              <b val="true"/>
              <i val="false"/>
              <strike val="false"/>
              <color rgb="FF000000"/>
              <sz val="11"/>
              <u val="none"/>
            </rPr>
            <t xml:space="preserve">Thông tin khách hàng:</t>
          </r>
          <r>
            <rPr>
              <rFont val="Times New Roman"/>
              <b val="false"/>
              <i val="false"/>
              <strike val="false"/>
              <color rgb="FF000000"/>
              <sz val="11"/>
              <u val="none"/>
            </rPr>
            <t xml:space="preserve">
Họ và tên: 
Số điện thoại: 
Ngày xuất báo giá: 18/08/2023</t>
          </r>
        </is>
      </c>
      <c r="B2" s="3"/>
      <c r="C2" s="3"/>
      <c r="D2" s="3"/>
      <c r="E2" s="3"/>
      <c r="F2" s="3"/>
      <c r="G2" s="8"/>
      <c r="H2" s="3"/>
      <c r="I2" s="8"/>
    </row>
    <row r="3" spans="1:10" customHeight="1" ht="60">
      <c r="A3" s="6" t="s">
        <v>2</v>
      </c>
      <c r="B3" s="6" t="s">
        <v>30</v>
      </c>
      <c r="C3" s="6" t="s">
        <v>31</v>
      </c>
      <c r="D3" s="6" t="s">
        <v>32</v>
      </c>
      <c r="E3" s="6" t="s">
        <v>33</v>
      </c>
      <c r="F3" s="6" t="s">
        <v>34</v>
      </c>
      <c r="G3" s="9" t="s">
        <v>17</v>
      </c>
      <c r="H3" s="6" t="s">
        <v>18</v>
      </c>
      <c r="I3" s="9" t="s">
        <v>19</v>
      </c>
    </row>
    <row r="4" spans="1:10" customHeight="1" ht="40">
      <c r="A4" s="11" t="s">
        <v>35</v>
      </c>
      <c r="B4" s="11"/>
      <c r="C4" s="11"/>
      <c r="D4" s="11"/>
      <c r="E4" s="11"/>
      <c r="F4" s="11"/>
      <c r="G4" s="17">
        <f>'Vật tư hoàn thiện'!J13</f>
        <v>38451731.04</v>
      </c>
      <c r="H4" s="12"/>
      <c r="I4" s="12"/>
    </row>
    <row r="5" spans="1:10" customHeight="1" ht="100">
      <c r="A5" s="13">
        <v>1</v>
      </c>
      <c r="B5" s="13"/>
      <c r="C5" s="14" t="s">
        <v>36</v>
      </c>
      <c r="D5" s="14" t="s">
        <v>37</v>
      </c>
      <c r="E5" s="13" t="s">
        <v>38</v>
      </c>
      <c r="F5" s="13" t="s">
        <v>39</v>
      </c>
      <c r="G5" s="16">
        <v>162795</v>
      </c>
      <c r="H5" s="15">
        <v>1</v>
      </c>
      <c r="I5" s="16">
        <f>ROUND(H5, 3)*G5</f>
        <v>162795</v>
      </c>
      <c r="J5" s="13"/>
    </row>
    <row r="6" spans="1:10" customHeight="1" ht="100">
      <c r="A6" s="13">
        <v>2</v>
      </c>
      <c r="B6" s="13"/>
      <c r="C6" s="14" t="s">
        <v>36</v>
      </c>
      <c r="D6" s="14" t="s">
        <v>40</v>
      </c>
      <c r="E6" s="13" t="s">
        <v>41</v>
      </c>
      <c r="F6" s="13" t="s">
        <v>39</v>
      </c>
      <c r="G6" s="16">
        <v>219120</v>
      </c>
      <c r="H6" s="15">
        <v>3.84</v>
      </c>
      <c r="I6" s="16">
        <f>ROUND(H6, 3)*G6</f>
        <v>841420.8</v>
      </c>
      <c r="J6" s="13"/>
    </row>
    <row r="7" spans="1:10" customHeight="1" ht="100">
      <c r="A7" s="13">
        <v>3</v>
      </c>
      <c r="B7" s="13"/>
      <c r="C7" s="14" t="s">
        <v>42</v>
      </c>
      <c r="D7" s="14" t="s">
        <v>43</v>
      </c>
      <c r="E7" s="13" t="s">
        <v>44</v>
      </c>
      <c r="F7" s="13" t="s">
        <v>39</v>
      </c>
      <c r="G7" s="16">
        <v>183039</v>
      </c>
      <c r="H7" s="15">
        <v>20.16</v>
      </c>
      <c r="I7" s="16">
        <f>ROUND(H7, 3)*G7</f>
        <v>3690066.24</v>
      </c>
      <c r="J7" s="13"/>
    </row>
    <row r="8" spans="1:10" customHeight="1" ht="100">
      <c r="A8" s="13">
        <v>4</v>
      </c>
      <c r="B8" s="13"/>
      <c r="C8" s="14" t="s">
        <v>45</v>
      </c>
      <c r="D8" s="14" t="s">
        <v>46</v>
      </c>
      <c r="E8" s="13" t="s">
        <v>47</v>
      </c>
      <c r="F8" s="13" t="s">
        <v>39</v>
      </c>
      <c r="G8" s="16">
        <v>131994</v>
      </c>
      <c r="H8" s="15">
        <v>148.5</v>
      </c>
      <c r="I8" s="16">
        <f>ROUND(H8, 3)*G8</f>
        <v>19601109</v>
      </c>
      <c r="J8" s="13"/>
    </row>
    <row r="9" spans="1:10" customHeight="1" ht="100">
      <c r="A9" s="13">
        <v>5</v>
      </c>
      <c r="B9" s="13"/>
      <c r="C9" s="14" t="s">
        <v>48</v>
      </c>
      <c r="D9" s="14" t="s">
        <v>49</v>
      </c>
      <c r="E9" s="13" t="s">
        <v>50</v>
      </c>
      <c r="F9" s="13" t="s">
        <v>39</v>
      </c>
      <c r="G9" s="16">
        <v>128694</v>
      </c>
      <c r="H9" s="15">
        <v>41.76</v>
      </c>
      <c r="I9" s="16">
        <f>ROUND(H9, 3)*G9</f>
        <v>5374261.44</v>
      </c>
      <c r="J9" s="13"/>
    </row>
    <row r="10" spans="1:10" customHeight="1" ht="100">
      <c r="A10" s="13">
        <v>6</v>
      </c>
      <c r="B10" s="13"/>
      <c r="C10" s="14" t="s">
        <v>48</v>
      </c>
      <c r="D10" s="14" t="s">
        <v>51</v>
      </c>
      <c r="E10" s="13" t="s">
        <v>52</v>
      </c>
      <c r="F10" s="13" t="s">
        <v>39</v>
      </c>
      <c r="G10" s="16">
        <v>128694</v>
      </c>
      <c r="H10" s="15">
        <v>1</v>
      </c>
      <c r="I10" s="16">
        <f>ROUND(H10, 3)*G10</f>
        <v>128694</v>
      </c>
      <c r="J10" s="13"/>
    </row>
    <row r="11" spans="1:10" customHeight="1" ht="100">
      <c r="A11" s="13">
        <v>7</v>
      </c>
      <c r="B11" s="13"/>
      <c r="C11" s="14" t="s">
        <v>48</v>
      </c>
      <c r="D11" s="14" t="s">
        <v>53</v>
      </c>
      <c r="E11" s="13" t="s">
        <v>54</v>
      </c>
      <c r="F11" s="13" t="s">
        <v>39</v>
      </c>
      <c r="G11" s="16">
        <v>128694</v>
      </c>
      <c r="H11" s="15">
        <v>25.92</v>
      </c>
      <c r="I11" s="16">
        <f>ROUND(H11, 3)*G11</f>
        <v>3335748.48</v>
      </c>
      <c r="J11" s="13"/>
    </row>
    <row r="12" spans="1:10" customHeight="1" ht="100">
      <c r="A12" s="13">
        <v>8</v>
      </c>
      <c r="B12" s="13"/>
      <c r="C12" s="14" t="s">
        <v>48</v>
      </c>
      <c r="D12" s="14" t="s">
        <v>55</v>
      </c>
      <c r="E12" s="13" t="s">
        <v>56</v>
      </c>
      <c r="F12" s="13" t="s">
        <v>39</v>
      </c>
      <c r="G12" s="16">
        <v>128694</v>
      </c>
      <c r="H12" s="15">
        <v>40.32</v>
      </c>
      <c r="I12" s="16">
        <f>ROUND(H12, 3)*G12</f>
        <v>5188942.08</v>
      </c>
      <c r="J12" s="13"/>
    </row>
    <row r="13" spans="1:10" customHeight="1" ht="100">
      <c r="A13" s="13">
        <v>9</v>
      </c>
      <c r="B13" s="13"/>
      <c r="C13" s="14" t="s">
        <v>48</v>
      </c>
      <c r="D13" s="14" t="s">
        <v>57</v>
      </c>
      <c r="E13" s="13" t="s">
        <v>58</v>
      </c>
      <c r="F13" s="13" t="s">
        <v>39</v>
      </c>
      <c r="G13" s="16">
        <v>128694</v>
      </c>
      <c r="H13" s="15">
        <v>1</v>
      </c>
      <c r="I13" s="16">
        <f>ROUND(H13, 3)*G13</f>
        <v>128694</v>
      </c>
      <c r="J13" s="13">
        <f>SUM(I5:J13)</f>
        <v>38451731.04</v>
      </c>
    </row>
    <row r="14" spans="1:10" customHeight="1" ht="40">
      <c r="A14" s="11" t="s">
        <v>59</v>
      </c>
      <c r="B14" s="11"/>
      <c r="C14" s="11"/>
      <c r="D14" s="11"/>
      <c r="E14" s="11"/>
      <c r="F14" s="11"/>
      <c r="G14" s="17">
        <f>'Vật tư hoàn thiện'!J15</f>
        <v>48308050</v>
      </c>
      <c r="H14" s="12"/>
      <c r="I14" s="12"/>
    </row>
    <row r="15" spans="1:10" customHeight="1" ht="100">
      <c r="A15" s="13">
        <v>10</v>
      </c>
      <c r="B15" s="13"/>
      <c r="C15" s="14" t="s">
        <v>60</v>
      </c>
      <c r="D15" s="14" t="s">
        <v>61</v>
      </c>
      <c r="E15" s="13" t="s">
        <v>62</v>
      </c>
      <c r="F15" s="13" t="s">
        <v>63</v>
      </c>
      <c r="G15" s="16">
        <v>2100350</v>
      </c>
      <c r="H15" s="15">
        <v>23.0</v>
      </c>
      <c r="I15" s="16">
        <f>ROUND(H15, 3)*G15</f>
        <v>48308050</v>
      </c>
      <c r="J15" s="13">
        <f>I15</f>
        <v>48308050</v>
      </c>
    </row>
    <row r="16" spans="1:10" customHeight="1" ht="40">
      <c r="A16" s="11" t="s">
        <v>64</v>
      </c>
      <c r="B16" s="11"/>
      <c r="C16" s="11"/>
      <c r="D16" s="11"/>
      <c r="E16" s="11"/>
      <c r="F16" s="11"/>
      <c r="G16" s="17">
        <f>'Vật tư hoàn thiện'!J16</f>
        <v/>
      </c>
      <c r="H16" s="12"/>
      <c r="I16" s="12"/>
      <c r="J16">
        <f>I16</f>
        <v/>
      </c>
    </row>
    <row r="17" spans="1:10" customHeight="1" ht="40">
      <c r="A17" s="11" t="s">
        <v>65</v>
      </c>
      <c r="B17" s="11"/>
      <c r="C17" s="11"/>
      <c r="D17" s="11"/>
      <c r="E17" s="11"/>
      <c r="F17" s="11"/>
      <c r="G17" s="17">
        <f>'Vật tư hoàn thiện'!J17</f>
        <v/>
      </c>
      <c r="H17" s="12"/>
      <c r="I17" s="12"/>
      <c r="J17">
        <f>I17</f>
        <v/>
      </c>
    </row>
    <row r="18" spans="1:10" customHeight="1" ht="40">
      <c r="A18" s="11" t="s">
        <v>66</v>
      </c>
      <c r="B18" s="11"/>
      <c r="C18" s="11"/>
      <c r="D18" s="11"/>
      <c r="E18" s="11"/>
      <c r="F18" s="11"/>
      <c r="G18" s="17">
        <f>'Vật tư hoàn thiện'!J39</f>
        <v>361397736</v>
      </c>
      <c r="H18" s="12"/>
      <c r="I18" s="12"/>
    </row>
    <row r="19" spans="1:10" customHeight="1" ht="100">
      <c r="A19" s="13">
        <v>11</v>
      </c>
      <c r="B19" s="13"/>
      <c r="C19" s="14" t="s">
        <v>67</v>
      </c>
      <c r="D19" s="14" t="s">
        <v>68</v>
      </c>
      <c r="E19" s="13"/>
      <c r="F19" s="13" t="s">
        <v>39</v>
      </c>
      <c r="G19" s="16">
        <v>271000.0</v>
      </c>
      <c r="H19" s="15">
        <v>65.0</v>
      </c>
      <c r="I19" s="16">
        <f>ROUND(H19, 3)*G19</f>
        <v>17615000</v>
      </c>
      <c r="J19" s="13"/>
    </row>
    <row r="20" spans="1:10" customHeight="1" ht="100">
      <c r="A20" s="13">
        <v>12</v>
      </c>
      <c r="B20" s="13"/>
      <c r="C20" s="14" t="s">
        <v>67</v>
      </c>
      <c r="D20" s="14" t="s">
        <v>69</v>
      </c>
      <c r="E20" s="13"/>
      <c r="F20" s="13" t="s">
        <v>39</v>
      </c>
      <c r="G20" s="16">
        <v>271000.0</v>
      </c>
      <c r="H20" s="15">
        <v>35.8</v>
      </c>
      <c r="I20" s="16">
        <f>ROUND(H20, 3)*G20</f>
        <v>9701800</v>
      </c>
      <c r="J20" s="13"/>
    </row>
    <row r="21" spans="1:10" customHeight="1" ht="100">
      <c r="A21" s="13">
        <v>13</v>
      </c>
      <c r="B21" s="13"/>
      <c r="C21" s="14" t="s">
        <v>67</v>
      </c>
      <c r="D21" s="14" t="s">
        <v>70</v>
      </c>
      <c r="E21" s="13"/>
      <c r="F21" s="13" t="s">
        <v>39</v>
      </c>
      <c r="G21" s="16">
        <v>416000.0</v>
      </c>
      <c r="H21" s="15">
        <v>51.4161</v>
      </c>
      <c r="I21" s="16">
        <f>ROUND(H21, 3)*G21</f>
        <v>21389056</v>
      </c>
      <c r="J21" s="13"/>
    </row>
    <row r="22" spans="1:10" customHeight="1" ht="100">
      <c r="A22" s="13">
        <v>14</v>
      </c>
      <c r="B22" s="13"/>
      <c r="C22" s="14" t="s">
        <v>67</v>
      </c>
      <c r="D22" s="14" t="s">
        <v>71</v>
      </c>
      <c r="E22" s="13"/>
      <c r="F22" s="13" t="s">
        <v>72</v>
      </c>
      <c r="G22" s="16">
        <v>17500000.0</v>
      </c>
      <c r="H22" s="15">
        <v>1.0</v>
      </c>
      <c r="I22" s="16">
        <f>ROUND(H22, 3)*G22</f>
        <v>17500000</v>
      </c>
      <c r="J22" s="13"/>
    </row>
    <row r="23" spans="1:10" customHeight="1" ht="100">
      <c r="A23" s="13">
        <v>15</v>
      </c>
      <c r="B23" s="13"/>
      <c r="C23" s="14" t="s">
        <v>67</v>
      </c>
      <c r="D23" s="14" t="s">
        <v>73</v>
      </c>
      <c r="E23" s="13"/>
      <c r="F23" s="13" t="s">
        <v>39</v>
      </c>
      <c r="G23" s="16">
        <v>2500000.0</v>
      </c>
      <c r="H23" s="15">
        <v>27.5</v>
      </c>
      <c r="I23" s="16">
        <f>ROUND(H23, 3)*G23</f>
        <v>68750000</v>
      </c>
      <c r="J23" s="13"/>
    </row>
    <row r="24" spans="1:10" customHeight="1" ht="100">
      <c r="A24" s="13">
        <v>16</v>
      </c>
      <c r="B24" s="13"/>
      <c r="C24" s="14" t="s">
        <v>67</v>
      </c>
      <c r="D24" s="14" t="s">
        <v>74</v>
      </c>
      <c r="E24" s="13"/>
      <c r="F24" s="13" t="s">
        <v>75</v>
      </c>
      <c r="G24" s="16">
        <v>693000.0</v>
      </c>
      <c r="H24" s="15">
        <v>3.0</v>
      </c>
      <c r="I24" s="16">
        <f>ROUND(H24, 3)*G24</f>
        <v>2079000</v>
      </c>
      <c r="J24" s="13"/>
    </row>
    <row r="25" spans="1:10" customHeight="1" ht="100">
      <c r="A25" s="13">
        <v>17</v>
      </c>
      <c r="B25" s="13"/>
      <c r="C25" s="14" t="s">
        <v>67</v>
      </c>
      <c r="D25" s="14" t="s">
        <v>76</v>
      </c>
      <c r="E25" s="13"/>
      <c r="F25" s="13" t="s">
        <v>75</v>
      </c>
      <c r="G25" s="16">
        <v>3150000.0</v>
      </c>
      <c r="H25" s="15">
        <v>3.0</v>
      </c>
      <c r="I25" s="16">
        <f>ROUND(H25, 3)*G25</f>
        <v>9450000</v>
      </c>
      <c r="J25" s="13"/>
    </row>
    <row r="26" spans="1:10" customHeight="1" ht="100">
      <c r="A26" s="13">
        <v>18</v>
      </c>
      <c r="B26" s="13"/>
      <c r="C26" s="14" t="s">
        <v>67</v>
      </c>
      <c r="D26" s="14" t="s">
        <v>77</v>
      </c>
      <c r="E26" s="13"/>
      <c r="F26" s="13" t="s">
        <v>75</v>
      </c>
      <c r="G26" s="16">
        <v>2650000.0</v>
      </c>
      <c r="H26" s="15">
        <v>3.0</v>
      </c>
      <c r="I26" s="16">
        <f>ROUND(H26, 3)*G26</f>
        <v>7950000</v>
      </c>
      <c r="J26" s="13"/>
    </row>
    <row r="27" spans="1:10" customHeight="1" ht="100">
      <c r="A27" s="13">
        <v>19</v>
      </c>
      <c r="B27" s="13"/>
      <c r="C27" s="14" t="s">
        <v>67</v>
      </c>
      <c r="D27" s="14" t="s">
        <v>78</v>
      </c>
      <c r="E27" s="13"/>
      <c r="F27" s="13" t="s">
        <v>75</v>
      </c>
      <c r="G27" s="16">
        <v>4300000.0</v>
      </c>
      <c r="H27" s="15">
        <v>3.0</v>
      </c>
      <c r="I27" s="16">
        <f>ROUND(H27, 3)*G27</f>
        <v>12900000</v>
      </c>
      <c r="J27" s="13"/>
    </row>
    <row r="28" spans="1:10" customHeight="1" ht="100">
      <c r="A28" s="13">
        <v>20</v>
      </c>
      <c r="B28" s="13"/>
      <c r="C28" s="14" t="s">
        <v>67</v>
      </c>
      <c r="D28" s="14" t="s">
        <v>79</v>
      </c>
      <c r="E28" s="13"/>
      <c r="F28" s="13" t="s">
        <v>75</v>
      </c>
      <c r="G28" s="16">
        <v>2680000.0</v>
      </c>
      <c r="H28" s="15">
        <v>1.0</v>
      </c>
      <c r="I28" s="16">
        <f>ROUND(H28, 3)*G28</f>
        <v>2680000</v>
      </c>
      <c r="J28" s="13"/>
    </row>
    <row r="29" spans="1:10" customHeight="1" ht="100">
      <c r="A29" s="13">
        <v>21</v>
      </c>
      <c r="B29" s="13"/>
      <c r="C29" s="14" t="s">
        <v>67</v>
      </c>
      <c r="D29" s="14" t="s">
        <v>80</v>
      </c>
      <c r="E29" s="13"/>
      <c r="F29" s="13" t="s">
        <v>81</v>
      </c>
      <c r="G29" s="16">
        <v>312550.0</v>
      </c>
      <c r="H29" s="15">
        <v>31.0</v>
      </c>
      <c r="I29" s="16">
        <f>ROUND(H29, 3)*G29</f>
        <v>9689050</v>
      </c>
      <c r="J29" s="13"/>
    </row>
    <row r="30" spans="1:10" customHeight="1" ht="100">
      <c r="A30" s="13">
        <v>22</v>
      </c>
      <c r="B30" s="13"/>
      <c r="C30" s="14" t="s">
        <v>67</v>
      </c>
      <c r="D30" s="14" t="s">
        <v>82</v>
      </c>
      <c r="E30" s="13"/>
      <c r="F30" s="13" t="s">
        <v>81</v>
      </c>
      <c r="G30" s="16">
        <v>312550.0</v>
      </c>
      <c r="H30" s="15">
        <v>52.0</v>
      </c>
      <c r="I30" s="16">
        <f>ROUND(H30, 3)*G30</f>
        <v>16252600</v>
      </c>
      <c r="J30" s="13"/>
    </row>
    <row r="31" spans="1:10" customHeight="1" ht="100">
      <c r="A31" s="13">
        <v>23</v>
      </c>
      <c r="B31" s="13"/>
      <c r="C31" s="14" t="s">
        <v>67</v>
      </c>
      <c r="D31" s="14" t="s">
        <v>83</v>
      </c>
      <c r="E31" s="13"/>
      <c r="F31" s="13" t="s">
        <v>81</v>
      </c>
      <c r="G31" s="16">
        <v>358700.0</v>
      </c>
      <c r="H31" s="15">
        <v>85.0</v>
      </c>
      <c r="I31" s="16">
        <f>ROUND(H31, 3)*G31</f>
        <v>30489500</v>
      </c>
      <c r="J31" s="13"/>
    </row>
    <row r="32" spans="1:10" customHeight="1" ht="100">
      <c r="A32" s="13">
        <v>24</v>
      </c>
      <c r="B32" s="13"/>
      <c r="C32" s="14" t="s">
        <v>67</v>
      </c>
      <c r="D32" s="14" t="s">
        <v>84</v>
      </c>
      <c r="E32" s="13"/>
      <c r="F32" s="13" t="s">
        <v>85</v>
      </c>
      <c r="G32" s="16">
        <v>52990.0</v>
      </c>
      <c r="H32" s="15">
        <v>247.0</v>
      </c>
      <c r="I32" s="16">
        <f>ROUND(H32, 3)*G32</f>
        <v>13088530</v>
      </c>
      <c r="J32" s="13"/>
    </row>
    <row r="33" spans="1:10" customHeight="1" ht="100">
      <c r="A33" s="13">
        <v>25</v>
      </c>
      <c r="B33" s="13"/>
      <c r="C33" s="14" t="s">
        <v>67</v>
      </c>
      <c r="D33" s="14" t="s">
        <v>86</v>
      </c>
      <c r="E33" s="13"/>
      <c r="F33" s="13" t="s">
        <v>72</v>
      </c>
      <c r="G33" s="16">
        <v>13580000.0</v>
      </c>
      <c r="H33" s="15">
        <v>1.0</v>
      </c>
      <c r="I33" s="16">
        <f>ROUND(H33, 3)*G33</f>
        <v>13580000</v>
      </c>
      <c r="J33" s="13"/>
    </row>
    <row r="34" spans="1:10" customHeight="1" ht="100">
      <c r="A34" s="13">
        <v>26</v>
      </c>
      <c r="B34" s="13"/>
      <c r="C34" s="14" t="s">
        <v>67</v>
      </c>
      <c r="D34" s="14" t="s">
        <v>87</v>
      </c>
      <c r="E34" s="13"/>
      <c r="F34" s="13" t="s">
        <v>85</v>
      </c>
      <c r="G34" s="16">
        <v>28400.0</v>
      </c>
      <c r="H34" s="15">
        <v>148.0</v>
      </c>
      <c r="I34" s="16">
        <f>ROUND(H34, 3)*G34</f>
        <v>4203200</v>
      </c>
      <c r="J34" s="13"/>
    </row>
    <row r="35" spans="1:10" customHeight="1" ht="100">
      <c r="A35" s="13">
        <v>27</v>
      </c>
      <c r="B35" s="13"/>
      <c r="C35" s="14" t="s">
        <v>67</v>
      </c>
      <c r="D35" s="14" t="s">
        <v>88</v>
      </c>
      <c r="E35" s="13"/>
      <c r="F35" s="13" t="s">
        <v>39</v>
      </c>
      <c r="G35" s="16">
        <v>2500000.0</v>
      </c>
      <c r="H35" s="15">
        <v>2.0</v>
      </c>
      <c r="I35" s="16">
        <f>ROUND(H35, 3)*G35</f>
        <v>5000000</v>
      </c>
      <c r="J35" s="13"/>
    </row>
    <row r="36" spans="1:10" customHeight="1" ht="100">
      <c r="A36" s="13">
        <v>28</v>
      </c>
      <c r="B36" s="13"/>
      <c r="C36" s="14" t="s">
        <v>67</v>
      </c>
      <c r="D36" s="14" t="s">
        <v>89</v>
      </c>
      <c r="E36" s="13"/>
      <c r="F36" s="13" t="s">
        <v>39</v>
      </c>
      <c r="G36" s="16">
        <v>2200000.0</v>
      </c>
      <c r="H36" s="15">
        <v>5.2</v>
      </c>
      <c r="I36" s="16">
        <f>ROUND(H36, 3)*G36</f>
        <v>11440000</v>
      </c>
      <c r="J36" s="13"/>
    </row>
    <row r="37" spans="1:10" customHeight="1" ht="100">
      <c r="A37" s="13">
        <v>29</v>
      </c>
      <c r="B37" s="13"/>
      <c r="C37" s="14" t="s">
        <v>67</v>
      </c>
      <c r="D37" s="14" t="s">
        <v>90</v>
      </c>
      <c r="E37" s="13"/>
      <c r="F37" s="13" t="s">
        <v>39</v>
      </c>
      <c r="G37" s="16">
        <v>2500000.0</v>
      </c>
      <c r="H37" s="15">
        <v>1.9</v>
      </c>
      <c r="I37" s="16">
        <f>ROUND(H37, 3)*G37</f>
        <v>4750000</v>
      </c>
      <c r="J37" s="13"/>
    </row>
    <row r="38" spans="1:10" customHeight="1" ht="100">
      <c r="A38" s="13">
        <v>30</v>
      </c>
      <c r="B38" s="13"/>
      <c r="C38" s="14" t="s">
        <v>67</v>
      </c>
      <c r="D38" s="14" t="s">
        <v>91</v>
      </c>
      <c r="E38" s="13"/>
      <c r="F38" s="13" t="s">
        <v>39</v>
      </c>
      <c r="G38" s="16">
        <v>2500000.0</v>
      </c>
      <c r="H38" s="15">
        <v>28.0</v>
      </c>
      <c r="I38" s="16">
        <f>ROUND(H38, 3)*G38</f>
        <v>70000000</v>
      </c>
      <c r="J38" s="13"/>
    </row>
    <row r="39" spans="1:10" customHeight="1" ht="100">
      <c r="A39" s="13">
        <v>31</v>
      </c>
      <c r="B39" s="13"/>
      <c r="C39" s="14" t="s">
        <v>67</v>
      </c>
      <c r="D39" s="14" t="s">
        <v>92</v>
      </c>
      <c r="E39" s="13"/>
      <c r="F39" s="13" t="s">
        <v>72</v>
      </c>
      <c r="G39" s="16">
        <v>12890000.0</v>
      </c>
      <c r="H39" s="15">
        <v>1.0</v>
      </c>
      <c r="I39" s="16">
        <f>ROUND(H39, 3)*G39</f>
        <v>12890000</v>
      </c>
      <c r="J39" s="13">
        <f>SUM(I19:J39)</f>
        <v>361397736</v>
      </c>
    </row>
    <row r="40" spans="1:10">
      <c r="A40" s="18" t="s">
        <v>14</v>
      </c>
      <c r="I40" s="19">
        <f>SUM(I5:I39)</f>
        <v>448157517.04</v>
      </c>
    </row>
  </sheetData>
  <mergeCells>
    <mergeCell ref="A1:C1"/>
    <mergeCell ref="A2:I2"/>
    <mergeCell ref="D1:I1"/>
    <mergeCell ref="A4:F4"/>
    <mergeCell ref="G4:I4"/>
    <mergeCell ref="A14:F14"/>
    <mergeCell ref="G14:I14"/>
    <mergeCell ref="A16:F16"/>
    <mergeCell ref="G16:I16"/>
    <mergeCell ref="A17:F17"/>
    <mergeCell ref="G17:I17"/>
    <mergeCell ref="A18:F18"/>
    <mergeCell ref="G18:I18"/>
    <mergeCell ref="A40:H40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2023-08-18T14:48:02+07:00</dcterms:created>
  <dcterms:modified xsi:type="dcterms:W3CDTF">2023-08-18T14:48:02+07:00</dcterms:modified>
  <dc:title>Untitled Spreadsheet</dc:title>
  <dc:description/>
  <dc:subject/>
  <cp:keywords/>
  <cp:category/>
</cp:coreProperties>
</file>