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Default Extension="png" ContentType="image/png"/>
  <Default Extension="jpg" ContentType="image/jpeg"/>
  <Default Extension="jpeg" ContentType="image/jpe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Báo giá tổng hợp" sheetId="1" r:id="rId4"/>
    <sheet name="Báo giá phần thô" sheetId="2" r:id="rId5"/>
    <sheet name="Vật tư hoàn thiện" sheetId="3" r:id="rId6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<sst xmlns="http://schemas.openxmlformats.org/spreadsheetml/2006/main" uniqueCount="119">
  <si>
    <t>Tổng hợp đơn giá</t>
  </si>
  <si>
    <r>
      <rPr>
        <rFont val="Times New Roman"/>
        <b val="true"/>
        <i val="false"/>
        <strike val="false"/>
        <color rgb="FF000000"/>
        <sz val="11"/>
        <u val="none"/>
      </rPr>
      <t xml:space="preserve">Thông tin khách hàng:</t>
    </r>
    <r>
      <rPr>
        <rFont val="Times New Roman"/>
        <b val="false"/>
        <i val="false"/>
        <strike val="false"/>
        <color rgb="FF000000"/>
        <sz val="11"/>
        <u val="none"/>
      </rPr>
      <t xml:space="preserve">
Họ và tên: Thu Sương Lương
Số điện thoại: 0938527495
Ngày xuất báo giá: 03/11/2024</t>
    </r>
  </si>
  <si>
    <t>STT</t>
  </si>
  <si>
    <t>Hạng mục</t>
  </si>
  <si>
    <t>Tổng tiền (VNĐ)</t>
  </si>
  <si>
    <t>Phần thô</t>
  </si>
  <si>
    <t>Vật tư hoàn thiện</t>
  </si>
  <si>
    <t>Nhân công/Máy thi công</t>
  </si>
  <si>
    <t>Gạch</t>
  </si>
  <si>
    <t>Sơn nước nội/ngoại thất</t>
  </si>
  <si>
    <t>Thiết bị vệ sinh</t>
  </si>
  <si>
    <t>Cửa đi/Cửa sổ</t>
  </si>
  <si>
    <t>Máy nước nóng</t>
  </si>
  <si>
    <t xml:space="preserve">Nhân công xây dựng sàn </t>
  </si>
  <si>
    <t xml:space="preserve">Tổng giá:  </t>
  </si>
  <si>
    <t>Báo giá phần thô</t>
  </si>
  <si>
    <t>Tên hạng mục</t>
  </si>
  <si>
    <t>Đơn giá</t>
  </si>
  <si>
    <t>Khối lượng</t>
  </si>
  <si>
    <t>Thành tiền</t>
  </si>
  <si>
    <t xml:space="preserve">Nhân công xây dựng mái </t>
  </si>
  <si>
    <t>Nhân công xây dựng sân</t>
  </si>
  <si>
    <t>Sơn lót ngoại thất</t>
  </si>
  <si>
    <t>Thép tròn</t>
  </si>
  <si>
    <t>Thép hộp xà gồ ngói</t>
  </si>
  <si>
    <t>Gạch xây dựng</t>
  </si>
  <si>
    <t>Nước</t>
  </si>
  <si>
    <t>Đá xây dựng</t>
  </si>
  <si>
    <t>Cát xây dựng</t>
  </si>
  <si>
    <t>Xi măng</t>
  </si>
  <si>
    <t>Báo giá vật tư hoàn thiện</t>
  </si>
  <si>
    <t>Ảnh</t>
  </si>
  <si>
    <t>Thương hiệu</t>
  </si>
  <si>
    <t>Tên</t>
  </si>
  <si>
    <t>SKU</t>
  </si>
  <si>
    <t>Đơn vị tính</t>
  </si>
  <si>
    <t>I. Danh sách gạch &amp; ngói</t>
  </si>
  <si>
    <t>Phương Nam</t>
  </si>
  <si>
    <t>Gạch men viên viền Phương Nam 3605V1 300mmx600mm</t>
  </si>
  <si>
    <t>G01000064</t>
  </si>
  <si>
    <t>m²</t>
  </si>
  <si>
    <t>Secoin</t>
  </si>
  <si>
    <t>Ngói Secoin màu xanh dương da nhám SE11</t>
  </si>
  <si>
    <t>G08002014</t>
  </si>
  <si>
    <t>viên</t>
  </si>
  <si>
    <t>Vicenza</t>
  </si>
  <si>
    <t>Gạch bán sứ Vicenza CM8720 800mmx800mm</t>
  </si>
  <si>
    <t>G02000023</t>
  </si>
  <si>
    <t>Gạch bán sứ Vicenza CM8712 800mmx800mm</t>
  </si>
  <si>
    <t>G02000008</t>
  </si>
  <si>
    <t>Royal Hưng Yên</t>
  </si>
  <si>
    <t>Gạch bán sứ Royal Hưng Yên RB5521 500mmx500mm</t>
  </si>
  <si>
    <t>G02000025</t>
  </si>
  <si>
    <t>Gạch men Phương Nam CMN3619D 300mmx600mm</t>
  </si>
  <si>
    <t>G01000014</t>
  </si>
  <si>
    <t>Gạch men Phương Nam CMN3619L 300mmx600mm</t>
  </si>
  <si>
    <t>G01000044</t>
  </si>
  <si>
    <t>Gạch men Phương Nam CMN3620V 300mmx600mm</t>
  </si>
  <si>
    <t>G01000063</t>
  </si>
  <si>
    <t>Gạch men Phương Nam CMN3603 300mmx600mm</t>
  </si>
  <si>
    <t>G01000035</t>
  </si>
  <si>
    <t>Gạch men Phương Nam CMN3603D 300mmx600mm</t>
  </si>
  <si>
    <t>G01000024</t>
  </si>
  <si>
    <t>Gạch men Phương Nam CMN3604 300mmx600mm</t>
  </si>
  <si>
    <t>G01000038</t>
  </si>
  <si>
    <t>Trung Nguyên</t>
  </si>
  <si>
    <t>Gạch bán sứ Trung Nguyên THS88.5005 800mmx800mm</t>
  </si>
  <si>
    <t>G02000047</t>
  </si>
  <si>
    <t>Hoàng Hà</t>
  </si>
  <si>
    <t>Gạch men Hoàng Hà AN386 300mmx300mm</t>
  </si>
  <si>
    <t>G01000138</t>
  </si>
  <si>
    <t>LUSTRA</t>
  </si>
  <si>
    <t>Gạch men LUSTRA INCEF0300600019D1: 300mmx600mm</t>
  </si>
  <si>
    <t>G15000127</t>
  </si>
  <si>
    <t>Gạch men LUSTRA INCEF0300600021TD: 300mmx600mm</t>
  </si>
  <si>
    <t>G15000134</t>
  </si>
  <si>
    <t>Gạch men LUSTRA INCEF0300600004D1: 300mmx600mm</t>
  </si>
  <si>
    <t>G15000079</t>
  </si>
  <si>
    <t>Gạch men LUSTRA INCEF0300600006TD: 300mmx600mm</t>
  </si>
  <si>
    <t>G15000088</t>
  </si>
  <si>
    <t>Gạch men LUSTRA INCEF0300600016D1: 300mmx600mm</t>
  </si>
  <si>
    <t>G15000118</t>
  </si>
  <si>
    <t>II. Sơn</t>
  </si>
  <si>
    <t>DULUX</t>
  </si>
  <si>
    <t>Sơn nước ngoại thất cao cấp WEATHERSHIELD Bề mặt mờ - BJ8 Màu Pha Dulux (Mã màu: #ffffff - Dung tích: 5L)</t>
  </si>
  <si>
    <t>K02000233</t>
  </si>
  <si>
    <t>Lon</t>
  </si>
  <si>
    <t>III. Danh sách thiết bị vệ sinh</t>
  </si>
  <si>
    <t>IV. Danh sách tôn</t>
  </si>
  <si>
    <t>V. Vật tư hoàn thiện</t>
  </si>
  <si>
    <t>Không có</t>
  </si>
  <si>
    <t>Hàng rào</t>
  </si>
  <si>
    <t>m2</t>
  </si>
  <si>
    <t>Trần thạch cao</t>
  </si>
  <si>
    <t>Cửa cổng</t>
  </si>
  <si>
    <t>Lam trang trí</t>
  </si>
  <si>
    <t>lan can cầu thang</t>
  </si>
  <si>
    <t>Gạch lát vệ sinh (nhám) 300x600</t>
  </si>
  <si>
    <t>Đá granite</t>
  </si>
  <si>
    <t>Cửa sổ nhiều cánh</t>
  </si>
  <si>
    <t>Bồn nước</t>
  </si>
  <si>
    <t>Cái</t>
  </si>
  <si>
    <t>Cửa đi 4 cánh</t>
  </si>
  <si>
    <t>Gương soi</t>
  </si>
  <si>
    <t>Bộ</t>
  </si>
  <si>
    <t>Bồn vệ sinh kèm vòi xịt</t>
  </si>
  <si>
    <t>Lavabo (kèm phụ kiện)</t>
  </si>
  <si>
    <t>Vòi tắm hoa sen nóng lạnh</t>
  </si>
  <si>
    <t>Chậu rửa INOX cao cấp 105 Toàn Mỹ: 1050mmx440mmx220mm</t>
  </si>
  <si>
    <t>Sơn lót nội thất</t>
  </si>
  <si>
    <t>Kg</t>
  </si>
  <si>
    <t>Dây điện</t>
  </si>
  <si>
    <t>m</t>
  </si>
  <si>
    <t>Ống nhựa</t>
  </si>
  <si>
    <t>Cửa sổ 1 cánh</t>
  </si>
  <si>
    <t>Cửa đi vệ sinh 1 cánh</t>
  </si>
  <si>
    <t>Cửa đi 1 cánh</t>
  </si>
  <si>
    <t>Cửa đi 2 cánh</t>
  </si>
  <si>
    <t>Máy nước nóng năng lượng mặt trời I304 24 ống TM: 240L</t>
  </si>
</sst>
</file>

<file path=xl/styles.xml><?xml version="1.0" encoding="utf-8"?>
<styleSheet xmlns="http://schemas.openxmlformats.org/spreadsheetml/2006/main" xml:space="preserve">
  <numFmts count="2">
    <numFmt numFmtId="164" formatCode="0.000"/>
    <numFmt numFmtId="165" formatCode="#0"/>
  </numFmts>
  <fonts count="7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000000"/>
      <name val="Times New Roman"/>
    </font>
    <font>
      <b val="1"/>
      <i val="0"/>
      <strike val="0"/>
      <u val="none"/>
      <sz val="18"/>
      <color rgb="FF000000"/>
      <name val="Times New Roman"/>
    </font>
    <font>
      <b val="1"/>
      <i val="0"/>
      <strike val="0"/>
      <u val="none"/>
      <sz val="12"/>
      <color rgb="FF000000"/>
      <name val="Times New Roman"/>
    </font>
    <font>
      <b val="1"/>
      <i val="0"/>
      <strike val="0"/>
      <u val="none"/>
      <sz val="14"/>
      <color rgb="FF000000"/>
      <name val="Times New Roman"/>
    </font>
    <font>
      <b val="0"/>
      <i val="0"/>
      <strike val="0"/>
      <u val="none"/>
      <sz val="12"/>
      <color rgb="FF000000"/>
      <name val="Times New Roman"/>
    </font>
    <font>
      <b val="1"/>
      <i val="0"/>
      <strike val="0"/>
      <u val="none"/>
      <sz val="11"/>
      <color rgb="FF000000"/>
      <name val="Times New Roman"/>
    </font>
  </fonts>
  <fills count="4">
    <fill>
      <patternFill patternType="none"/>
    </fill>
    <fill>
      <patternFill patternType="gray125"/>
    </fill>
    <fill>
      <patternFill patternType="solid">
        <fgColor rgb="FFC1B7B7"/>
        <bgColor rgb="FF000000"/>
      </patternFill>
    </fill>
    <fill>
      <patternFill patternType="solid">
        <fgColor rgb="FFE1D3D3"/>
        <bgColor rgb="FF000000"/>
      </patternFill>
    </fill>
  </fills>
  <borders count="2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36">
    <xf xfId="0" fontId="0" numFmtId="0" fillId="0" borderId="0" applyFont="0" applyNumberFormat="0" applyFill="0" applyBorder="0" applyAlignment="0"/>
    <xf xfId="0" fontId="1" numFmtId="0" fillId="0" borderId="1" applyFont="1" applyNumberFormat="0" applyFill="0" applyBorder="1" applyAlignment="0"/>
    <xf xfId="0" fontId="1" numFmtId="0" fillId="0" borderId="0" applyFont="1" applyNumberFormat="0" applyFill="0" applyBorder="0" applyAlignment="0"/>
    <xf xfId="0" fontId="0" numFmtId="0" fillId="0" borderId="1" applyFont="0" applyNumberFormat="0" applyFill="0" applyBorder="1" applyAlignment="1">
      <alignment vertical="center" textRotation="0" wrapText="true" shrinkToFit="false"/>
    </xf>
    <xf xfId="0" fontId="1" numFmtId="0" fillId="0" borderId="1" applyFont="1" applyNumberFormat="0" applyFill="0" applyBorder="1" applyAlignment="1">
      <alignment horizontal="center" vertical="center" textRotation="0" wrapText="false" shrinkToFit="false"/>
    </xf>
    <xf xfId="0" fontId="2" numFmtId="0" fillId="0" borderId="1" applyFont="1" applyNumberFormat="0" applyFill="0" applyBorder="1" applyAlignment="1">
      <alignment horizontal="center" vertical="center" textRotation="0" wrapText="false" shrinkToFit="false"/>
    </xf>
    <xf xfId="0" fontId="3" numFmtId="0" fillId="2" borderId="1" applyFont="1" applyNumberFormat="0" applyFill="1" applyBorder="1" applyAlignment="1">
      <alignment horizontal="center" vertical="center" textRotation="0" wrapText="false" shrinkToFit="false"/>
    </xf>
    <xf xfId="0" fontId="1" numFmtId="3" fillId="0" borderId="1" applyFont="1" applyNumberFormat="1" applyFill="0" applyBorder="1" applyAlignment="0"/>
    <xf xfId="0" fontId="0" numFmtId="3" fillId="0" borderId="1" applyFont="0" applyNumberFormat="1" applyFill="0" applyBorder="1" applyAlignment="1">
      <alignment vertical="center" textRotation="0" wrapText="true" shrinkToFit="false"/>
    </xf>
    <xf xfId="0" fontId="3" numFmtId="3" fillId="2" borderId="1" applyFont="1" applyNumberFormat="1" applyFill="1" applyBorder="1" applyAlignment="1">
      <alignment horizontal="center" vertical="center" textRotation="0" wrapText="false" shrinkToFit="false"/>
    </xf>
    <xf xfId="0" fontId="1" numFmtId="3" fillId="0" borderId="0" applyFont="1" applyNumberFormat="1" applyFill="0" applyBorder="0" applyAlignment="0"/>
    <xf xfId="0" fontId="4" numFmtId="0" fillId="2" borderId="1" applyFont="1" applyNumberFormat="0" applyFill="1" applyBorder="1" applyAlignment="1">
      <alignment vertical="center" textRotation="0" wrapText="false" shrinkToFit="false"/>
    </xf>
    <xf xfId="0" fontId="3" numFmtId="0" fillId="2" borderId="1" applyFont="1" applyNumberFormat="0" applyFill="1" applyBorder="1" applyAlignment="1">
      <alignment vertical="center" textRotation="0" wrapText="false" shrinkToFit="false"/>
    </xf>
    <xf xfId="0" fontId="5" numFmtId="0" fillId="0" borderId="1" applyFont="1" applyNumberFormat="0" applyFill="0" applyBorder="1" applyAlignment="1">
      <alignment horizontal="center" vertical="center" textRotation="0" wrapText="false" shrinkToFit="false"/>
    </xf>
    <xf xfId="0" fontId="5" numFmtId="0" fillId="0" borderId="1" applyFont="1" applyNumberFormat="0" applyFill="0" applyBorder="1" applyAlignment="1">
      <alignment horizontal="left" vertical="center" textRotation="0" wrapText="false" shrinkToFit="false"/>
    </xf>
    <xf xfId="0" fontId="5" numFmtId="0" fillId="0" borderId="1" applyFont="1" applyNumberFormat="0" applyFill="0" applyBorder="1" applyAlignment="1">
      <alignment horizontal="right" vertical="center" textRotation="0" wrapText="false" shrinkToFit="false"/>
    </xf>
    <xf xfId="0" fontId="5" numFmtId="3" fillId="0" borderId="1" applyFont="1" applyNumberFormat="1" applyFill="0" applyBorder="1" applyAlignment="1">
      <alignment horizontal="right" vertical="center" textRotation="0" wrapText="false" shrinkToFit="false"/>
    </xf>
    <xf xfId="0" fontId="3" numFmtId="3" fillId="2" borderId="1" applyFont="1" applyNumberFormat="1" applyFill="1" applyBorder="1" applyAlignment="1">
      <alignment vertical="center" textRotation="0" wrapText="false" shrinkToFit="false"/>
    </xf>
    <xf xfId="0" fontId="6" numFmtId="0" fillId="0" borderId="0" applyFont="1" applyNumberFormat="0" applyFill="0" applyBorder="0" applyAlignment="1">
      <alignment horizontal="right" vertical="center" textRotation="0" wrapText="false" shrinkToFit="false"/>
    </xf>
    <xf xfId="0" fontId="6" numFmtId="3" fillId="0" borderId="0" applyFont="1" applyNumberFormat="1" applyFill="0" applyBorder="0" applyAlignment="1">
      <alignment horizontal="right" vertical="center" textRotation="0" wrapText="false" shrinkToFit="false"/>
    </xf>
    <xf xfId="0" fontId="2" numFmtId="164" fillId="0" borderId="0" applyFont="1" applyNumberFormat="1" applyFill="0" applyBorder="0" applyAlignment="1">
      <alignment horizontal="center" vertical="center" textRotation="0" wrapText="false" shrinkToFit="false"/>
    </xf>
    <xf xfId="0" fontId="3" numFmtId="0" fillId="3" borderId="1" applyFont="1" applyNumberFormat="0" applyFill="1" applyBorder="1" applyAlignment="1">
      <alignment horizontal="center" vertical="center" textRotation="0" wrapText="false" shrinkToFit="false"/>
    </xf>
    <xf xfId="0" fontId="5" numFmtId="165" fillId="0" borderId="1" applyFont="1" applyNumberFormat="1" applyFill="0" applyBorder="1" applyAlignment="1">
      <alignment horizontal="right" vertical="center" textRotation="0" wrapText="false" shrinkToFit="false"/>
    </xf>
    <xf xfId="0" fontId="3" numFmtId="0" fillId="0" borderId="1" applyFont="1" applyNumberFormat="0" applyFill="0" applyBorder="1" applyAlignment="1">
      <alignment horizontal="right" vertical="center" textRotation="0" wrapText="false" shrinkToFit="false"/>
    </xf>
    <xf xfId="0" fontId="3" numFmtId="3" fillId="0" borderId="1" applyFont="1" applyNumberFormat="1" applyFill="0" applyBorder="1" applyAlignment="1">
      <alignment horizontal="right" vertical="center" textRotation="0" wrapText="false" shrinkToFit="false"/>
    </xf>
    <xf xfId="0" fontId="1" numFmtId="0" fillId="0" borderId="0" applyFont="1" applyNumberFormat="0" applyFill="0" applyBorder="0" applyAlignment="1">
      <alignment horizontal="center" vertical="center" textRotation="0" wrapText="false" shrinkToFit="false"/>
    </xf>
    <xf xfId="0" fontId="1" numFmtId="0" fillId="0" borderId="1" applyFont="1" applyNumberFormat="0" applyFill="0" applyBorder="1" applyAlignment="1">
      <alignment vertical="center" textRotation="0" wrapText="true" shrinkToFit="false"/>
    </xf>
    <xf xfId="0" fontId="1" numFmtId="3" fillId="0" borderId="0" applyFont="1" applyNumberFormat="1" applyFill="0" applyBorder="0" applyAlignment="1">
      <alignment horizontal="center" vertical="center" textRotation="0" wrapText="false" shrinkToFit="false"/>
    </xf>
    <xf xfId="0" fontId="1" numFmtId="3" fillId="0" borderId="1" applyFont="1" applyNumberFormat="1" applyFill="0" applyBorder="1" applyAlignment="1">
      <alignment vertical="center" textRotation="0" wrapText="true" shrinkToFit="false"/>
    </xf>
    <xf xfId="0" fontId="1" numFmtId="164" fillId="0" borderId="1" applyFont="1" applyNumberFormat="1" applyFill="0" applyBorder="1" applyAlignment="1">
      <alignment vertical="center" textRotation="0" wrapText="true" shrinkToFit="false"/>
    </xf>
    <xf xfId="0" fontId="1" numFmtId="164" fillId="0" borderId="0" applyFont="1" applyNumberFormat="1" applyFill="0" applyBorder="0" applyAlignment="0"/>
    <xf xfId="0" fontId="3" numFmtId="0" fillId="3" borderId="1" applyFont="1" applyNumberFormat="0" applyFill="1" applyBorder="1" applyAlignment="1">
      <alignment horizontal="left" vertical="center" textRotation="0" wrapText="false" shrinkToFit="false"/>
    </xf>
    <xf xfId="0" fontId="3" numFmtId="3" fillId="3" borderId="1" applyFont="1" applyNumberFormat="1" applyFill="1" applyBorder="1" applyAlignment="1">
      <alignment horizontal="right" vertical="center" textRotation="0" wrapText="false" shrinkToFit="false"/>
    </xf>
    <xf xfId="0" fontId="1" numFmtId="3" fillId="0" borderId="0" applyFont="1" applyNumberFormat="1" applyFill="0" applyBorder="0" applyAlignment="1">
      <alignment horizontal="right" vertical="center" textRotation="0" wrapText="false" shrinkToFit="false"/>
    </xf>
    <xf xfId="0" fontId="2" numFmtId="3" fillId="0" borderId="1" applyFont="1" applyNumberFormat="1" applyFill="0" applyBorder="1" applyAlignment="1">
      <alignment horizontal="center" vertical="center" textRotation="0" wrapText="false" shrinkToFit="false"/>
    </xf>
    <xf xfId="0" fontId="0" numFmtId="3" fillId="0" borderId="1" applyFont="0" applyNumberFormat="1" applyFill="0" applyBorder="1" applyAlignment="1">
      <alignment horizontal="center" vertical="center" textRotation="0" wrapText="tru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Relationship Id="rId6" Type="http://schemas.openxmlformats.org/officeDocument/2006/relationships/worksheet" Target="worksheets/sheet3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215131cfaf455aa9f9bb04b37bafb01d.png"/></Relationships>
</file>

<file path=xl/drawings/_rels/drawing2.xml.rels><?xml version="1.0" encoding="UTF-8" standalone="yes"?>
<Relationships xmlns="http://schemas.openxmlformats.org/package/2006/relationships"><Relationship Id="rId1" Type="http://schemas.openxmlformats.org/officeDocument/2006/relationships/image" Target="../media/215131cfaf455aa9f9bb04b37bafb01d.png"/></Relationships>
</file>

<file path=xl/drawings/_rels/drawing3.xml.rels><?xml version="1.0" encoding="UTF-8" standalone="yes"?>
<Relationships xmlns="http://schemas.openxmlformats.org/package/2006/relationships"><Relationship Id="rId1" Type="http://schemas.openxmlformats.org/officeDocument/2006/relationships/image" Target="../media/215131cfaf455aa9f9bb04b37bafb01d.png"/><Relationship Id="rId2" Type="http://schemas.openxmlformats.org/officeDocument/2006/relationships/image" Target="../media/1eaa8b1cefe60b874336eff744bc13e3.jpg"/><Relationship Id="rId3" Type="http://schemas.openxmlformats.org/officeDocument/2006/relationships/image" Target="../media/e826b0570562afefd11429e668349dc1.jpg"/><Relationship Id="rId4" Type="http://schemas.openxmlformats.org/officeDocument/2006/relationships/image" Target="../media/4a338120c1ba637a5e9778c94609e09c.jpg"/><Relationship Id="rId5" Type="http://schemas.openxmlformats.org/officeDocument/2006/relationships/image" Target="../media/608772a1b10e6ccae92969c785444061.jpg"/><Relationship Id="rId6" Type="http://schemas.openxmlformats.org/officeDocument/2006/relationships/image" Target="../media/40ffde9935de12868246122270b028ce.jpg"/><Relationship Id="rId7" Type="http://schemas.openxmlformats.org/officeDocument/2006/relationships/image" Target="../media/637745a279764918f546e9fcd7010730.jpg"/><Relationship Id="rId8" Type="http://schemas.openxmlformats.org/officeDocument/2006/relationships/image" Target="../media/a4552bf3044e5f0071fcf4a936c20e02.jpg"/><Relationship Id="rId9" Type="http://schemas.openxmlformats.org/officeDocument/2006/relationships/image" Target="../media/a33d961c62eb9174bb0b4da1cac73a75.jpg"/><Relationship Id="rId10" Type="http://schemas.openxmlformats.org/officeDocument/2006/relationships/image" Target="../media/1bf8ce85988a9d691b69868e7ed63b91.jpg"/><Relationship Id="rId11" Type="http://schemas.openxmlformats.org/officeDocument/2006/relationships/image" Target="../media/aca2e26009d4aea56f3e38dbc3ccac55.jpg"/><Relationship Id="rId12" Type="http://schemas.openxmlformats.org/officeDocument/2006/relationships/image" Target="../media/3ac8bb03c85a2899bbf253082fcf4d46.jpg"/><Relationship Id="rId13" Type="http://schemas.openxmlformats.org/officeDocument/2006/relationships/image" Target="../media/858569a575e7abf4acd516f16fba125c.jpg"/><Relationship Id="rId14" Type="http://schemas.openxmlformats.org/officeDocument/2006/relationships/image" Target="../media/3d237eb0fe816f41883a43a28f2f2b4a.jpg"/><Relationship Id="rId15" Type="http://schemas.openxmlformats.org/officeDocument/2006/relationships/image" Target="../media/76eefdfdc6310b4ff64d40f520a80208.jpg"/><Relationship Id="rId16" Type="http://schemas.openxmlformats.org/officeDocument/2006/relationships/image" Target="../media/95de3a1151814dbeedfbb80229bc84fd.jpg"/><Relationship Id="rId17" Type="http://schemas.openxmlformats.org/officeDocument/2006/relationships/image" Target="../media/3b64e6a96be9d325b94d2fd40360a53b.jpg"/><Relationship Id="rId18" Type="http://schemas.openxmlformats.org/officeDocument/2006/relationships/image" Target="../media/714557a3475ae9348c651108a1545eed.jpg"/><Relationship Id="rId19" Type="http://schemas.openxmlformats.org/officeDocument/2006/relationships/image" Target="../media/7261f9113953cd74aac4fbe6096d65d7.jpg"/><Relationship Id="rId20" Type="http://schemas.openxmlformats.org/officeDocument/2006/relationships/image" Target="../media/35f1b89dc8e1fabb54eb81d7488e7ac7.png"/><Relationship Id="rId21" Type="http://schemas.openxmlformats.org/officeDocument/2006/relationships/image" Target="../media/86ad9cb8b67d22bb8a58bd275fbcb65e.png"/><Relationship Id="rId22" Type="http://schemas.openxmlformats.org/officeDocument/2006/relationships/image" Target="../media/86ad9cb8b67d22bb8a58bd275fbcb65e.png"/><Relationship Id="rId23" Type="http://schemas.openxmlformats.org/officeDocument/2006/relationships/image" Target="../media/86ad9cb8b67d22bb8a58bd275fbcb65e.png"/><Relationship Id="rId24" Type="http://schemas.openxmlformats.org/officeDocument/2006/relationships/image" Target="../media/86ad9cb8b67d22bb8a58bd275fbcb65e.png"/><Relationship Id="rId25" Type="http://schemas.openxmlformats.org/officeDocument/2006/relationships/image" Target="../media/86ad9cb8b67d22bb8a58bd275fbcb65e.png"/><Relationship Id="rId26" Type="http://schemas.openxmlformats.org/officeDocument/2006/relationships/image" Target="../media/86ad9cb8b67d22bb8a58bd275fbcb65e.png"/><Relationship Id="rId27" Type="http://schemas.openxmlformats.org/officeDocument/2006/relationships/image" Target="../media/86ad9cb8b67d22bb8a58bd275fbcb65e.png"/><Relationship Id="rId28" Type="http://schemas.openxmlformats.org/officeDocument/2006/relationships/image" Target="../media/86ad9cb8b67d22bb8a58bd275fbcb65e.png"/><Relationship Id="rId29" Type="http://schemas.openxmlformats.org/officeDocument/2006/relationships/image" Target="../media/62f52c0bf755a07ea32c187618486a90.jpg"/><Relationship Id="rId30" Type="http://schemas.openxmlformats.org/officeDocument/2006/relationships/image" Target="../media/5d3342b2a2b91eddb2a41ef3d9b70f90.png"/><Relationship Id="rId31" Type="http://schemas.openxmlformats.org/officeDocument/2006/relationships/image" Target="../media/ab098f66b2abeb43fdaeb34ae5c7ceac.jpg"/><Relationship Id="rId32" Type="http://schemas.openxmlformats.org/officeDocument/2006/relationships/image" Target="../media/86ad9cb8b67d22bb8a58bd275fbcb65e.png"/><Relationship Id="rId33" Type="http://schemas.openxmlformats.org/officeDocument/2006/relationships/image" Target="../media/86ad9cb8b67d22bb8a58bd275fbcb65e.png"/><Relationship Id="rId34" Type="http://schemas.openxmlformats.org/officeDocument/2006/relationships/image" Target="../media/86ad9cb8b67d22bb8a58bd275fbcb65e.png"/><Relationship Id="rId35" Type="http://schemas.openxmlformats.org/officeDocument/2006/relationships/image" Target="../media/9039d8a9b986455a244e7a1ce575d147.jpg"/><Relationship Id="rId36" Type="http://schemas.openxmlformats.org/officeDocument/2006/relationships/image" Target="../media/86ad9cb8b67d22bb8a58bd275fbcb65e.png"/><Relationship Id="rId37" Type="http://schemas.openxmlformats.org/officeDocument/2006/relationships/image" Target="../media/4033ab459fde86e1d00a0b844da04ca2.jpg"/><Relationship Id="rId38" Type="http://schemas.openxmlformats.org/officeDocument/2006/relationships/image" Target="../media/94ee2ea42cd8e8b8b4a3e88f355fd560.jpg"/><Relationship Id="rId39" Type="http://schemas.openxmlformats.org/officeDocument/2006/relationships/image" Target="../media/7954423ca0c94862d326a93e1aa3acd1.jpg"/><Relationship Id="rId40" Type="http://schemas.openxmlformats.org/officeDocument/2006/relationships/image" Target="../media/4573173a758565419d352ff610490e7f.png"/><Relationship Id="rId41" Type="http://schemas.openxmlformats.org/officeDocument/2006/relationships/image" Target="../media/8469c4cf0590a157e067296e7dcf76f2.jpg"/><Relationship Id="rId42" Type="http://schemas.openxmlformats.org/officeDocument/2006/relationships/image" Target="../media/b096889f3c400d636e4ed16d53c80fd4.png"/><Relationship Id="rId43" Type="http://schemas.openxmlformats.org/officeDocument/2006/relationships/image" Target="../media/cbde0e0719dd44a8b4222691e042f2e3.jpe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285750</xdr:colOff>
      <xdr:row>0</xdr:row>
      <xdr:rowOff>95250</xdr:rowOff>
    </xdr:from>
    <xdr:ext cx="2105025" cy="428625"/>
    <xdr:pic>
      <xdr:nvPicPr>
        <xdr:cNvPr id="1" name="" descr="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drawings/drawing2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285750</xdr:colOff>
      <xdr:row>0</xdr:row>
      <xdr:rowOff>95250</xdr:rowOff>
    </xdr:from>
    <xdr:ext cx="2105025" cy="428625"/>
    <xdr:pic>
      <xdr:nvPicPr>
        <xdr:cNvPr id="1" name="" descr="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drawings/drawing3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285750</xdr:colOff>
      <xdr:row>0</xdr:row>
      <xdr:rowOff>95250</xdr:rowOff>
    </xdr:from>
    <xdr:ext cx="2105025" cy="428625"/>
    <xdr:pic>
      <xdr:nvPicPr>
        <xdr:cNvPr id="1" name="" descr="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1</xdr:col>
      <xdr:colOff>285750</xdr:colOff>
      <xdr:row>4</xdr:row>
      <xdr:rowOff>95250</xdr:rowOff>
    </xdr:from>
    <xdr:ext cx="952500" cy="952500"/>
    <xdr:pic>
      <xdr:nvPicPr>
        <xdr:cNvPr id="2" name="" descr="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1</xdr:col>
      <xdr:colOff>285750</xdr:colOff>
      <xdr:row>5</xdr:row>
      <xdr:rowOff>95250</xdr:rowOff>
    </xdr:from>
    <xdr:ext cx="952500" cy="952500"/>
    <xdr:pic>
      <xdr:nvPicPr>
        <xdr:cNvPr id="3" name="" descr=""/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1</xdr:col>
      <xdr:colOff>285750</xdr:colOff>
      <xdr:row>6</xdr:row>
      <xdr:rowOff>95250</xdr:rowOff>
    </xdr:from>
    <xdr:ext cx="952500" cy="952500"/>
    <xdr:pic>
      <xdr:nvPicPr>
        <xdr:cNvPr id="4" name="" descr=""/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1</xdr:col>
      <xdr:colOff>285750</xdr:colOff>
      <xdr:row>7</xdr:row>
      <xdr:rowOff>95250</xdr:rowOff>
    </xdr:from>
    <xdr:ext cx="952500" cy="952500"/>
    <xdr:pic>
      <xdr:nvPicPr>
        <xdr:cNvPr id="5" name="" descr=""/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1</xdr:col>
      <xdr:colOff>285750</xdr:colOff>
      <xdr:row>8</xdr:row>
      <xdr:rowOff>95250</xdr:rowOff>
    </xdr:from>
    <xdr:ext cx="952500" cy="952500"/>
    <xdr:pic>
      <xdr:nvPicPr>
        <xdr:cNvPr id="6" name="" descr=""/>
        <xdr:cNvPicPr>
          <a:picLocks noChangeAspect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1</xdr:col>
      <xdr:colOff>285750</xdr:colOff>
      <xdr:row>9</xdr:row>
      <xdr:rowOff>95250</xdr:rowOff>
    </xdr:from>
    <xdr:ext cx="952500" cy="952500"/>
    <xdr:pic>
      <xdr:nvPicPr>
        <xdr:cNvPr id="7" name="" descr=""/>
        <xdr:cNvPicPr>
          <a:picLocks noChangeAspect="1"/>
        </xdr:cNvPicPr>
      </xdr:nvPicPr>
      <xdr:blipFill>
        <a:blip xmlns:r="http://schemas.openxmlformats.org/officeDocument/2006/relationships" r:embed="rId7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1</xdr:col>
      <xdr:colOff>285750</xdr:colOff>
      <xdr:row>10</xdr:row>
      <xdr:rowOff>95250</xdr:rowOff>
    </xdr:from>
    <xdr:ext cx="952500" cy="952500"/>
    <xdr:pic>
      <xdr:nvPicPr>
        <xdr:cNvPr id="8" name="" descr=""/>
        <xdr:cNvPicPr>
          <a:picLocks noChangeAspect="1"/>
        </xdr:cNvPicPr>
      </xdr:nvPicPr>
      <xdr:blipFill>
        <a:blip xmlns:r="http://schemas.openxmlformats.org/officeDocument/2006/relationships" r:embed="rId8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1</xdr:col>
      <xdr:colOff>285750</xdr:colOff>
      <xdr:row>11</xdr:row>
      <xdr:rowOff>95250</xdr:rowOff>
    </xdr:from>
    <xdr:ext cx="952500" cy="952500"/>
    <xdr:pic>
      <xdr:nvPicPr>
        <xdr:cNvPr id="9" name="" descr=""/>
        <xdr:cNvPicPr>
          <a:picLocks noChangeAspect="1"/>
        </xdr:cNvPicPr>
      </xdr:nvPicPr>
      <xdr:blipFill>
        <a:blip xmlns:r="http://schemas.openxmlformats.org/officeDocument/2006/relationships" r:embed="rId9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1</xdr:col>
      <xdr:colOff>285750</xdr:colOff>
      <xdr:row>12</xdr:row>
      <xdr:rowOff>95250</xdr:rowOff>
    </xdr:from>
    <xdr:ext cx="952500" cy="952500"/>
    <xdr:pic>
      <xdr:nvPicPr>
        <xdr:cNvPr id="10" name="" descr=""/>
        <xdr:cNvPicPr>
          <a:picLocks noChangeAspect="1"/>
        </xdr:cNvPicPr>
      </xdr:nvPicPr>
      <xdr:blipFill>
        <a:blip xmlns:r="http://schemas.openxmlformats.org/officeDocument/2006/relationships" r:embed="rId10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1</xdr:col>
      <xdr:colOff>285750</xdr:colOff>
      <xdr:row>13</xdr:row>
      <xdr:rowOff>95250</xdr:rowOff>
    </xdr:from>
    <xdr:ext cx="952500" cy="952500"/>
    <xdr:pic>
      <xdr:nvPicPr>
        <xdr:cNvPr id="11" name="" descr=""/>
        <xdr:cNvPicPr>
          <a:picLocks noChangeAspect="1"/>
        </xdr:cNvPicPr>
      </xdr:nvPicPr>
      <xdr:blipFill>
        <a:blip xmlns:r="http://schemas.openxmlformats.org/officeDocument/2006/relationships" r:embed="rId1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1</xdr:col>
      <xdr:colOff>285750</xdr:colOff>
      <xdr:row>14</xdr:row>
      <xdr:rowOff>95250</xdr:rowOff>
    </xdr:from>
    <xdr:ext cx="952500" cy="952500"/>
    <xdr:pic>
      <xdr:nvPicPr>
        <xdr:cNvPr id="12" name="" descr=""/>
        <xdr:cNvPicPr>
          <a:picLocks noChangeAspect="1"/>
        </xdr:cNvPicPr>
      </xdr:nvPicPr>
      <xdr:blipFill>
        <a:blip xmlns:r="http://schemas.openxmlformats.org/officeDocument/2006/relationships" r:embed="rId12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1</xdr:col>
      <xdr:colOff>285750</xdr:colOff>
      <xdr:row>15</xdr:row>
      <xdr:rowOff>95250</xdr:rowOff>
    </xdr:from>
    <xdr:ext cx="952500" cy="952500"/>
    <xdr:pic>
      <xdr:nvPicPr>
        <xdr:cNvPr id="13" name="" descr=""/>
        <xdr:cNvPicPr>
          <a:picLocks noChangeAspect="1"/>
        </xdr:cNvPicPr>
      </xdr:nvPicPr>
      <xdr:blipFill>
        <a:blip xmlns:r="http://schemas.openxmlformats.org/officeDocument/2006/relationships" r:embed="rId13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1</xdr:col>
      <xdr:colOff>285750</xdr:colOff>
      <xdr:row>16</xdr:row>
      <xdr:rowOff>95250</xdr:rowOff>
    </xdr:from>
    <xdr:ext cx="952500" cy="952500"/>
    <xdr:pic>
      <xdr:nvPicPr>
        <xdr:cNvPr id="14" name="" descr=""/>
        <xdr:cNvPicPr>
          <a:picLocks noChangeAspect="1"/>
        </xdr:cNvPicPr>
      </xdr:nvPicPr>
      <xdr:blipFill>
        <a:blip xmlns:r="http://schemas.openxmlformats.org/officeDocument/2006/relationships" r:embed="rId14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1</xdr:col>
      <xdr:colOff>285750</xdr:colOff>
      <xdr:row>17</xdr:row>
      <xdr:rowOff>95250</xdr:rowOff>
    </xdr:from>
    <xdr:ext cx="952500" cy="952500"/>
    <xdr:pic>
      <xdr:nvPicPr>
        <xdr:cNvPr id="15" name="" descr=""/>
        <xdr:cNvPicPr>
          <a:picLocks noChangeAspect="1"/>
        </xdr:cNvPicPr>
      </xdr:nvPicPr>
      <xdr:blipFill>
        <a:blip xmlns:r="http://schemas.openxmlformats.org/officeDocument/2006/relationships" r:embed="rId15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1</xdr:col>
      <xdr:colOff>285750</xdr:colOff>
      <xdr:row>18</xdr:row>
      <xdr:rowOff>95250</xdr:rowOff>
    </xdr:from>
    <xdr:ext cx="952500" cy="952500"/>
    <xdr:pic>
      <xdr:nvPicPr>
        <xdr:cNvPr id="16" name="" descr=""/>
        <xdr:cNvPicPr>
          <a:picLocks noChangeAspect="1"/>
        </xdr:cNvPicPr>
      </xdr:nvPicPr>
      <xdr:blipFill>
        <a:blip xmlns:r="http://schemas.openxmlformats.org/officeDocument/2006/relationships" r:embed="rId16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1</xdr:col>
      <xdr:colOff>285750</xdr:colOff>
      <xdr:row>19</xdr:row>
      <xdr:rowOff>95250</xdr:rowOff>
    </xdr:from>
    <xdr:ext cx="952500" cy="952500"/>
    <xdr:pic>
      <xdr:nvPicPr>
        <xdr:cNvPr id="17" name="" descr=""/>
        <xdr:cNvPicPr>
          <a:picLocks noChangeAspect="1"/>
        </xdr:cNvPicPr>
      </xdr:nvPicPr>
      <xdr:blipFill>
        <a:blip xmlns:r="http://schemas.openxmlformats.org/officeDocument/2006/relationships" r:embed="rId17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1</xdr:col>
      <xdr:colOff>285750</xdr:colOff>
      <xdr:row>20</xdr:row>
      <xdr:rowOff>95250</xdr:rowOff>
    </xdr:from>
    <xdr:ext cx="952500" cy="952500"/>
    <xdr:pic>
      <xdr:nvPicPr>
        <xdr:cNvPr id="18" name="" descr=""/>
        <xdr:cNvPicPr>
          <a:picLocks noChangeAspect="1"/>
        </xdr:cNvPicPr>
      </xdr:nvPicPr>
      <xdr:blipFill>
        <a:blip xmlns:r="http://schemas.openxmlformats.org/officeDocument/2006/relationships" r:embed="rId18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1</xdr:col>
      <xdr:colOff>285750</xdr:colOff>
      <xdr:row>21</xdr:row>
      <xdr:rowOff>95250</xdr:rowOff>
    </xdr:from>
    <xdr:ext cx="952500" cy="952500"/>
    <xdr:pic>
      <xdr:nvPicPr>
        <xdr:cNvPr id="19" name="" descr=""/>
        <xdr:cNvPicPr>
          <a:picLocks noChangeAspect="1"/>
        </xdr:cNvPicPr>
      </xdr:nvPicPr>
      <xdr:blipFill>
        <a:blip xmlns:r="http://schemas.openxmlformats.org/officeDocument/2006/relationships" r:embed="rId19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1</xdr:col>
      <xdr:colOff>285750</xdr:colOff>
      <xdr:row>23</xdr:row>
      <xdr:rowOff>95250</xdr:rowOff>
    </xdr:from>
    <xdr:ext cx="1009650" cy="952500"/>
    <xdr:pic>
      <xdr:nvPicPr>
        <xdr:cNvPr id="20" name="" descr=""/>
        <xdr:cNvPicPr>
          <a:picLocks noChangeAspect="1"/>
        </xdr:cNvPicPr>
      </xdr:nvPicPr>
      <xdr:blipFill>
        <a:blip xmlns:r="http://schemas.openxmlformats.org/officeDocument/2006/relationships" r:embed="rId20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1</xdr:col>
      <xdr:colOff>285750</xdr:colOff>
      <xdr:row>27</xdr:row>
      <xdr:rowOff>95250</xdr:rowOff>
    </xdr:from>
    <xdr:ext cx="1428750" cy="923925"/>
    <xdr:pic>
      <xdr:nvPicPr>
        <xdr:cNvPr id="21" name="" descr=""/>
        <xdr:cNvPicPr>
          <a:picLocks noChangeAspect="1"/>
        </xdr:cNvPicPr>
      </xdr:nvPicPr>
      <xdr:blipFill>
        <a:blip xmlns:r="http://schemas.openxmlformats.org/officeDocument/2006/relationships" r:embed="rId2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1</xdr:col>
      <xdr:colOff>285750</xdr:colOff>
      <xdr:row>28</xdr:row>
      <xdr:rowOff>95250</xdr:rowOff>
    </xdr:from>
    <xdr:ext cx="1428750" cy="923925"/>
    <xdr:pic>
      <xdr:nvPicPr>
        <xdr:cNvPr id="22" name="" descr=""/>
        <xdr:cNvPicPr>
          <a:picLocks noChangeAspect="1"/>
        </xdr:cNvPicPr>
      </xdr:nvPicPr>
      <xdr:blipFill>
        <a:blip xmlns:r="http://schemas.openxmlformats.org/officeDocument/2006/relationships" r:embed="rId22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1</xdr:col>
      <xdr:colOff>285750</xdr:colOff>
      <xdr:row>29</xdr:row>
      <xdr:rowOff>95250</xdr:rowOff>
    </xdr:from>
    <xdr:ext cx="1428750" cy="923925"/>
    <xdr:pic>
      <xdr:nvPicPr>
        <xdr:cNvPr id="23" name="" descr=""/>
        <xdr:cNvPicPr>
          <a:picLocks noChangeAspect="1"/>
        </xdr:cNvPicPr>
      </xdr:nvPicPr>
      <xdr:blipFill>
        <a:blip xmlns:r="http://schemas.openxmlformats.org/officeDocument/2006/relationships" r:embed="rId23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1</xdr:col>
      <xdr:colOff>285750</xdr:colOff>
      <xdr:row>30</xdr:row>
      <xdr:rowOff>95250</xdr:rowOff>
    </xdr:from>
    <xdr:ext cx="1428750" cy="923925"/>
    <xdr:pic>
      <xdr:nvPicPr>
        <xdr:cNvPr id="24" name="" descr=""/>
        <xdr:cNvPicPr>
          <a:picLocks noChangeAspect="1"/>
        </xdr:cNvPicPr>
      </xdr:nvPicPr>
      <xdr:blipFill>
        <a:blip xmlns:r="http://schemas.openxmlformats.org/officeDocument/2006/relationships" r:embed="rId24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1</xdr:col>
      <xdr:colOff>285750</xdr:colOff>
      <xdr:row>31</xdr:row>
      <xdr:rowOff>95250</xdr:rowOff>
    </xdr:from>
    <xdr:ext cx="1428750" cy="923925"/>
    <xdr:pic>
      <xdr:nvPicPr>
        <xdr:cNvPr id="25" name="" descr=""/>
        <xdr:cNvPicPr>
          <a:picLocks noChangeAspect="1"/>
        </xdr:cNvPicPr>
      </xdr:nvPicPr>
      <xdr:blipFill>
        <a:blip xmlns:r="http://schemas.openxmlformats.org/officeDocument/2006/relationships" r:embed="rId25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1</xdr:col>
      <xdr:colOff>285750</xdr:colOff>
      <xdr:row>32</xdr:row>
      <xdr:rowOff>95250</xdr:rowOff>
    </xdr:from>
    <xdr:ext cx="1428750" cy="923925"/>
    <xdr:pic>
      <xdr:nvPicPr>
        <xdr:cNvPr id="26" name="" descr=""/>
        <xdr:cNvPicPr>
          <a:picLocks noChangeAspect="1"/>
        </xdr:cNvPicPr>
      </xdr:nvPicPr>
      <xdr:blipFill>
        <a:blip xmlns:r="http://schemas.openxmlformats.org/officeDocument/2006/relationships" r:embed="rId26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1</xdr:col>
      <xdr:colOff>285750</xdr:colOff>
      <xdr:row>33</xdr:row>
      <xdr:rowOff>95250</xdr:rowOff>
    </xdr:from>
    <xdr:ext cx="1428750" cy="923925"/>
    <xdr:pic>
      <xdr:nvPicPr>
        <xdr:cNvPr id="27" name="" descr=""/>
        <xdr:cNvPicPr>
          <a:picLocks noChangeAspect="1"/>
        </xdr:cNvPicPr>
      </xdr:nvPicPr>
      <xdr:blipFill>
        <a:blip xmlns:r="http://schemas.openxmlformats.org/officeDocument/2006/relationships" r:embed="rId27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1</xdr:col>
      <xdr:colOff>285750</xdr:colOff>
      <xdr:row>34</xdr:row>
      <xdr:rowOff>95250</xdr:rowOff>
    </xdr:from>
    <xdr:ext cx="1428750" cy="923925"/>
    <xdr:pic>
      <xdr:nvPicPr>
        <xdr:cNvPr id="28" name="" descr=""/>
        <xdr:cNvPicPr>
          <a:picLocks noChangeAspect="1"/>
        </xdr:cNvPicPr>
      </xdr:nvPicPr>
      <xdr:blipFill>
        <a:blip xmlns:r="http://schemas.openxmlformats.org/officeDocument/2006/relationships" r:embed="rId28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1</xdr:col>
      <xdr:colOff>285750</xdr:colOff>
      <xdr:row>35</xdr:row>
      <xdr:rowOff>95250</xdr:rowOff>
    </xdr:from>
    <xdr:ext cx="1352550" cy="952500"/>
    <xdr:pic>
      <xdr:nvPicPr>
        <xdr:cNvPr id="29" name="" descr=""/>
        <xdr:cNvPicPr>
          <a:picLocks noChangeAspect="1"/>
        </xdr:cNvPicPr>
      </xdr:nvPicPr>
      <xdr:blipFill>
        <a:blip xmlns:r="http://schemas.openxmlformats.org/officeDocument/2006/relationships" r:embed="rId29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1</xdr:col>
      <xdr:colOff>285750</xdr:colOff>
      <xdr:row>36</xdr:row>
      <xdr:rowOff>95250</xdr:rowOff>
    </xdr:from>
    <xdr:ext cx="1266825" cy="952500"/>
    <xdr:pic>
      <xdr:nvPicPr>
        <xdr:cNvPr id="30" name="" descr=""/>
        <xdr:cNvPicPr>
          <a:picLocks noChangeAspect="1"/>
        </xdr:cNvPicPr>
      </xdr:nvPicPr>
      <xdr:blipFill>
        <a:blip xmlns:r="http://schemas.openxmlformats.org/officeDocument/2006/relationships" r:embed="rId30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1</xdr:col>
      <xdr:colOff>285750</xdr:colOff>
      <xdr:row>37</xdr:row>
      <xdr:rowOff>95250</xdr:rowOff>
    </xdr:from>
    <xdr:ext cx="952500" cy="952500"/>
    <xdr:pic>
      <xdr:nvPicPr>
        <xdr:cNvPr id="31" name="" descr=""/>
        <xdr:cNvPicPr>
          <a:picLocks noChangeAspect="1"/>
        </xdr:cNvPicPr>
      </xdr:nvPicPr>
      <xdr:blipFill>
        <a:blip xmlns:r="http://schemas.openxmlformats.org/officeDocument/2006/relationships" r:embed="rId3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1</xdr:col>
      <xdr:colOff>285750</xdr:colOff>
      <xdr:row>38</xdr:row>
      <xdr:rowOff>95250</xdr:rowOff>
    </xdr:from>
    <xdr:ext cx="1428750" cy="923925"/>
    <xdr:pic>
      <xdr:nvPicPr>
        <xdr:cNvPr id="32" name="" descr=""/>
        <xdr:cNvPicPr>
          <a:picLocks noChangeAspect="1"/>
        </xdr:cNvPicPr>
      </xdr:nvPicPr>
      <xdr:blipFill>
        <a:blip xmlns:r="http://schemas.openxmlformats.org/officeDocument/2006/relationships" r:embed="rId32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1</xdr:col>
      <xdr:colOff>285750</xdr:colOff>
      <xdr:row>39</xdr:row>
      <xdr:rowOff>95250</xdr:rowOff>
    </xdr:from>
    <xdr:ext cx="1428750" cy="923925"/>
    <xdr:pic>
      <xdr:nvPicPr>
        <xdr:cNvPr id="33" name="" descr=""/>
        <xdr:cNvPicPr>
          <a:picLocks noChangeAspect="1"/>
        </xdr:cNvPicPr>
      </xdr:nvPicPr>
      <xdr:blipFill>
        <a:blip xmlns:r="http://schemas.openxmlformats.org/officeDocument/2006/relationships" r:embed="rId33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1</xdr:col>
      <xdr:colOff>285750</xdr:colOff>
      <xdr:row>40</xdr:row>
      <xdr:rowOff>95250</xdr:rowOff>
    </xdr:from>
    <xdr:ext cx="1428750" cy="923925"/>
    <xdr:pic>
      <xdr:nvPicPr>
        <xdr:cNvPr id="34" name="" descr=""/>
        <xdr:cNvPicPr>
          <a:picLocks noChangeAspect="1"/>
        </xdr:cNvPicPr>
      </xdr:nvPicPr>
      <xdr:blipFill>
        <a:blip xmlns:r="http://schemas.openxmlformats.org/officeDocument/2006/relationships" r:embed="rId34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1</xdr:col>
      <xdr:colOff>285750</xdr:colOff>
      <xdr:row>41</xdr:row>
      <xdr:rowOff>95250</xdr:rowOff>
    </xdr:from>
    <xdr:ext cx="952500" cy="952500"/>
    <xdr:pic>
      <xdr:nvPicPr>
        <xdr:cNvPr id="35" name="" descr=""/>
        <xdr:cNvPicPr>
          <a:picLocks noChangeAspect="1"/>
        </xdr:cNvPicPr>
      </xdr:nvPicPr>
      <xdr:blipFill>
        <a:blip xmlns:r="http://schemas.openxmlformats.org/officeDocument/2006/relationships" r:embed="rId35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1</xdr:col>
      <xdr:colOff>285750</xdr:colOff>
      <xdr:row>42</xdr:row>
      <xdr:rowOff>95250</xdr:rowOff>
    </xdr:from>
    <xdr:ext cx="1428750" cy="923925"/>
    <xdr:pic>
      <xdr:nvPicPr>
        <xdr:cNvPr id="36" name="" descr=""/>
        <xdr:cNvPicPr>
          <a:picLocks noChangeAspect="1"/>
        </xdr:cNvPicPr>
      </xdr:nvPicPr>
      <xdr:blipFill>
        <a:blip xmlns:r="http://schemas.openxmlformats.org/officeDocument/2006/relationships" r:embed="rId36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1</xdr:col>
      <xdr:colOff>285750</xdr:colOff>
      <xdr:row>43</xdr:row>
      <xdr:rowOff>95250</xdr:rowOff>
    </xdr:from>
    <xdr:ext cx="1428750" cy="895350"/>
    <xdr:pic>
      <xdr:nvPicPr>
        <xdr:cNvPr id="37" name="" descr=""/>
        <xdr:cNvPicPr>
          <a:picLocks noChangeAspect="1"/>
        </xdr:cNvPicPr>
      </xdr:nvPicPr>
      <xdr:blipFill>
        <a:blip xmlns:r="http://schemas.openxmlformats.org/officeDocument/2006/relationships" r:embed="rId37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1</xdr:col>
      <xdr:colOff>285750</xdr:colOff>
      <xdr:row>44</xdr:row>
      <xdr:rowOff>95250</xdr:rowOff>
    </xdr:from>
    <xdr:ext cx="1428750" cy="952500"/>
    <xdr:pic>
      <xdr:nvPicPr>
        <xdr:cNvPr id="38" name="" descr=""/>
        <xdr:cNvPicPr>
          <a:picLocks noChangeAspect="1"/>
        </xdr:cNvPicPr>
      </xdr:nvPicPr>
      <xdr:blipFill>
        <a:blip xmlns:r="http://schemas.openxmlformats.org/officeDocument/2006/relationships" r:embed="rId38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1</xdr:col>
      <xdr:colOff>285750</xdr:colOff>
      <xdr:row>45</xdr:row>
      <xdr:rowOff>95250</xdr:rowOff>
    </xdr:from>
    <xdr:ext cx="1123950" cy="952500"/>
    <xdr:pic>
      <xdr:nvPicPr>
        <xdr:cNvPr id="39" name="" descr=""/>
        <xdr:cNvPicPr>
          <a:picLocks noChangeAspect="1"/>
        </xdr:cNvPicPr>
      </xdr:nvPicPr>
      <xdr:blipFill>
        <a:blip xmlns:r="http://schemas.openxmlformats.org/officeDocument/2006/relationships" r:embed="rId39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1</xdr:col>
      <xdr:colOff>285750</xdr:colOff>
      <xdr:row>46</xdr:row>
      <xdr:rowOff>95250</xdr:rowOff>
    </xdr:from>
    <xdr:ext cx="1057275" cy="952500"/>
    <xdr:pic>
      <xdr:nvPicPr>
        <xdr:cNvPr id="40" name="" descr=""/>
        <xdr:cNvPicPr>
          <a:picLocks noChangeAspect="1"/>
        </xdr:cNvPicPr>
      </xdr:nvPicPr>
      <xdr:blipFill>
        <a:blip xmlns:r="http://schemas.openxmlformats.org/officeDocument/2006/relationships" r:embed="rId40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1</xdr:col>
      <xdr:colOff>285750</xdr:colOff>
      <xdr:row>47</xdr:row>
      <xdr:rowOff>95250</xdr:rowOff>
    </xdr:from>
    <xdr:ext cx="466725" cy="952500"/>
    <xdr:pic>
      <xdr:nvPicPr>
        <xdr:cNvPr id="41" name="" descr=""/>
        <xdr:cNvPicPr>
          <a:picLocks noChangeAspect="1"/>
        </xdr:cNvPicPr>
      </xdr:nvPicPr>
      <xdr:blipFill>
        <a:blip xmlns:r="http://schemas.openxmlformats.org/officeDocument/2006/relationships" r:embed="rId4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1</xdr:col>
      <xdr:colOff>285750</xdr:colOff>
      <xdr:row>48</xdr:row>
      <xdr:rowOff>95250</xdr:rowOff>
    </xdr:from>
    <xdr:ext cx="1428750" cy="952500"/>
    <xdr:pic>
      <xdr:nvPicPr>
        <xdr:cNvPr id="42" name="" descr=""/>
        <xdr:cNvPicPr>
          <a:picLocks noChangeAspect="1"/>
        </xdr:cNvPicPr>
      </xdr:nvPicPr>
      <xdr:blipFill>
        <a:blip xmlns:r="http://schemas.openxmlformats.org/officeDocument/2006/relationships" r:embed="rId42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1</xdr:col>
      <xdr:colOff>285750</xdr:colOff>
      <xdr:row>49</xdr:row>
      <xdr:rowOff>95250</xdr:rowOff>
    </xdr:from>
    <xdr:ext cx="857250" cy="952500"/>
    <xdr:pic>
      <xdr:nvPicPr>
        <xdr:cNvPr id="43" name="" descr=""/>
        <xdr:cNvPicPr>
          <a:picLocks noChangeAspect="1"/>
        </xdr:cNvPicPr>
      </xdr:nvPicPr>
      <xdr:blipFill>
        <a:blip xmlns:r="http://schemas.openxmlformats.org/officeDocument/2006/relationships" r:embed="rId43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3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E14"/>
  <sheetViews>
    <sheetView tabSelected="1" workbookViewId="0" showGridLines="true" showRowColHeaders="1">
      <selection activeCell="C1" sqref="C1:C3"/>
    </sheetView>
  </sheetViews>
  <sheetFormatPr defaultRowHeight="14.4" outlineLevelRow="0" outlineLevelCol="0"/>
  <cols>
    <col min="1" max="1" width="7.427" bestFit="true" customWidth="true" style="2"/>
    <col min="2" max="2" width="50" customWidth="true" style="2"/>
    <col min="3" max="3" width="36.42" bestFit="true" customWidth="true" style="33"/>
    <col min="4" max="4" width="9.10" hidden="true" style="0"/>
    <col min="5" max="5" width="9.10" hidden="true" style="0"/>
  </cols>
  <sheetData>
    <row r="1" spans="1:5" customHeight="1" ht="60">
      <c r="A1" s="4"/>
      <c r="B1" s="4"/>
      <c r="C1" s="34" t="s">
        <v>0</v>
      </c>
    </row>
    <row r="2" spans="1:5" customHeight="1" ht="70">
      <c r="A2" s="3" t="inlineStr">
        <is>
          <r>
            <rPr>
              <rFont val="Times New Roman"/>
              <b val="true"/>
              <i val="false"/>
              <strike val="false"/>
              <color rgb="FF000000"/>
              <sz val="11"/>
              <u val="none"/>
            </rPr>
            <t xml:space="preserve">Thông tin khách hàng:</t>
          </r>
          <r>
            <rPr>
              <rFont val="Times New Roman"/>
              <b val="false"/>
              <i val="false"/>
              <strike val="false"/>
              <color rgb="FF000000"/>
              <sz val="11"/>
              <u val="none"/>
            </rPr>
            <t xml:space="preserve">
Họ và tên: Thu Sương Lương
Số điện thoại: 0938527495
Ngày xuất báo giá: 03/11/2024</t>
          </r>
        </is>
      </c>
      <c r="B2" s="3"/>
      <c r="C2" s="35"/>
    </row>
    <row r="3" spans="1:5" customHeight="1" ht="60">
      <c r="A3" s="6" t="s">
        <v>2</v>
      </c>
      <c r="B3" s="6" t="s">
        <v>3</v>
      </c>
      <c r="C3" s="9" t="s">
        <v>4</v>
      </c>
    </row>
    <row r="4" spans="1:5" customHeight="1" ht="30">
      <c r="A4" s="21">
        <v>1</v>
      </c>
      <c r="B4" s="31" t="s">
        <v>5</v>
      </c>
      <c r="C4" s="32">
        <f>LOOKUP(2,1/(NOT(ISBLANK('Báo giá phần thô'!D:D))),'Báo giá phần thô'!D:D)</f>
        <v>884727163</v>
      </c>
    </row>
    <row r="5" spans="1:5" customHeight="1" ht="30">
      <c r="A5" s="21">
        <v>2</v>
      </c>
      <c r="B5" s="31" t="s">
        <v>6</v>
      </c>
      <c r="C5" s="32">
        <f>LOOKUP(2,1/(NOT(ISBLANK('Vật tư hoàn thiện'!I:I))),'Vật tư hoàn thiện'!I:I)</f>
        <v>654587972.76</v>
      </c>
    </row>
    <row r="6" spans="1:5">
      <c r="A6" s="2">
        <v>2.1</v>
      </c>
      <c r="B6" s="2" t="s">
        <v>8</v>
      </c>
      <c r="C6" s="33">
        <f>'Vật tư hoàn thiện'!J22</f>
        <v>86291042.76</v>
      </c>
    </row>
    <row r="7" spans="1:5">
      <c r="A7" s="2">
        <v>2.2</v>
      </c>
      <c r="B7" s="2" t="s">
        <v>9</v>
      </c>
      <c r="C7" s="33">
        <f>'Vật tư hoàn thiện'!J24</f>
        <v>39906650</v>
      </c>
    </row>
    <row r="8" spans="1:5">
      <c r="A8" s="2">
        <v>2.3</v>
      </c>
      <c r="B8" s="2" t="s">
        <v>10</v>
      </c>
      <c r="C8" s="33">
        <f>'Vật tư hoàn thiện'!J25</f>
        <v/>
      </c>
    </row>
    <row r="9" spans="1:5">
      <c r="A9" s="2">
        <v>2.4</v>
      </c>
      <c r="B9" s="2" t="s">
        <v>6</v>
      </c>
      <c r="C9" s="33">
        <f>'Vật tư hoàn thiện'!J50</f>
        <v>528390280</v>
      </c>
    </row>
    <row r="10" spans="1:5">
      <c r="A10" s="2">
        <v>2.5</v>
      </c>
      <c r="B10" s="2" t="s">
        <v>11</v>
      </c>
      <c r="C10" s="33"/>
    </row>
    <row r="11" spans="1:5">
      <c r="A11" s="2">
        <v>2.6</v>
      </c>
      <c r="B11" s="2" t="s">
        <v>12</v>
      </c>
      <c r="C11" s="33"/>
    </row>
    <row r="12" spans="1:5" customHeight="1" ht="30">
      <c r="A12" s="21">
        <v>3</v>
      </c>
      <c r="B12" s="31" t="s">
        <v>7</v>
      </c>
      <c r="C12" s="32">
        <f>SUM(C13:C13)</f>
        <v>841500000</v>
      </c>
    </row>
    <row r="13" spans="1:5">
      <c r="A13" s="13">
        <v>3.1</v>
      </c>
      <c r="B13" s="14" t="s">
        <v>13</v>
      </c>
      <c r="C13" s="16">
        <f>ROUND(E13, 4)*D13</f>
        <v>841500000</v>
      </c>
      <c r="D13" s="13">
        <v>2250000.0</v>
      </c>
      <c r="E13" s="13">
        <v>374.0</v>
      </c>
    </row>
    <row r="14" spans="1:5">
      <c r="A14" s="18" t="s">
        <v>14</v>
      </c>
      <c r="C14" s="19">
        <f>SUM(C4:C5)+C12</f>
        <v>2380815135.76</v>
      </c>
    </row>
  </sheetData>
  <mergeCells>
    <mergeCell ref="A1:B1"/>
    <mergeCell ref="A2:C2"/>
    <mergeCell ref="A14:B14"/>
  </mergeCell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drawing r:id="rId1"/>
  <tableParts count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H14"/>
  <sheetViews>
    <sheetView tabSelected="0" workbookViewId="0" showGridLines="true" showRowColHeaders="1">
      <selection activeCell="D14" sqref="D14"/>
    </sheetView>
  </sheetViews>
  <sheetFormatPr defaultRowHeight="14.4" outlineLevelRow="0" outlineLevelCol="0"/>
  <cols>
    <col min="1" max="1" width="30.564" bestFit="true" customWidth="true" style="2"/>
    <col min="2" max="2" width="30" customWidth="true" style="10"/>
    <col min="3" max="3" width="16.425" bestFit="true" customWidth="true" style="30"/>
    <col min="4" max="4" width="30" customWidth="true" style="10"/>
    <col min="5" max="5" width="9.10" style="2"/>
    <col min="6" max="6" width="9.10" style="2"/>
    <col min="7" max="7" width="9.10" style="2"/>
    <col min="8" max="8" width="9.10" style="2"/>
  </cols>
  <sheetData>
    <row r="1" spans="1:8" customHeight="1" ht="60">
      <c r="A1" s="25"/>
      <c r="B1" s="27"/>
      <c r="C1" s="20" t="s">
        <v>15</v>
      </c>
    </row>
    <row r="2" spans="1:8" customHeight="1" ht="70">
      <c r="A2" s="26" t="inlineStr">
        <is>
          <r>
            <rPr>
              <rFont val="Times New Roman"/>
              <b val="true"/>
              <i val="false"/>
              <strike val="false"/>
              <color rgb="FF000000"/>
              <sz val="11"/>
              <u val="none"/>
            </rPr>
            <t xml:space="preserve">Thông tin khách hàng:</t>
          </r>
          <r>
            <rPr>
              <rFont val="Times New Roman"/>
              <b val="false"/>
              <i val="false"/>
              <strike val="false"/>
              <color rgb="FF000000"/>
              <sz val="11"/>
              <u val="none"/>
            </rPr>
            <t xml:space="preserve">
Họ và tên: Thu Sương Lương
Số điện thoại: 0938527495
Ngày xuất báo giá: 03/11/2024</t>
          </r>
        </is>
      </c>
      <c r="B2" s="28"/>
      <c r="C2" s="29"/>
      <c r="D2" s="28"/>
    </row>
    <row r="3" spans="1:8" customHeight="1" ht="60">
      <c r="A3" s="21" t="s">
        <v>16</v>
      </c>
      <c r="B3" s="21" t="s">
        <v>17</v>
      </c>
      <c r="C3" s="21" t="s">
        <v>18</v>
      </c>
      <c r="D3" s="21" t="s">
        <v>19</v>
      </c>
    </row>
    <row r="4" spans="1:8">
      <c r="A4" s="14" t="s">
        <v>20</v>
      </c>
      <c r="B4" s="16">
        <v>1800000.0</v>
      </c>
      <c r="C4" s="22">
        <v>67.0</v>
      </c>
      <c r="D4" s="16">
        <f>ROUND(C4, 4)*B4</f>
        <v>120600000</v>
      </c>
    </row>
    <row r="5" spans="1:8">
      <c r="A5" s="14" t="s">
        <v>21</v>
      </c>
      <c r="B5" s="16">
        <v>810000.0</v>
      </c>
      <c r="C5" s="22">
        <v>40.0</v>
      </c>
      <c r="D5" s="16">
        <f>ROUND(C5, 4)*B5</f>
        <v>32400000</v>
      </c>
    </row>
    <row r="6" spans="1:8">
      <c r="A6" s="14" t="s">
        <v>22</v>
      </c>
      <c r="B6" s="16">
        <v>358700.0</v>
      </c>
      <c r="C6" s="22">
        <v>142.0</v>
      </c>
      <c r="D6" s="16">
        <f>ROUND(C6, 4)*B6</f>
        <v>50935400</v>
      </c>
    </row>
    <row r="7" spans="1:8">
      <c r="A7" s="14" t="s">
        <v>23</v>
      </c>
      <c r="B7" s="16">
        <v>19800.0</v>
      </c>
      <c r="C7" s="22">
        <v>16730.0</v>
      </c>
      <c r="D7" s="16">
        <f>ROUND(C7, 4)*B7</f>
        <v>331254000</v>
      </c>
    </row>
    <row r="8" spans="1:8">
      <c r="A8" s="14" t="s">
        <v>24</v>
      </c>
      <c r="B8" s="16">
        <v>223951.0</v>
      </c>
      <c r="C8" s="22">
        <v>3.0</v>
      </c>
      <c r="D8" s="16">
        <f>ROUND(C8, 4)*B8</f>
        <v>671853</v>
      </c>
    </row>
    <row r="9" spans="1:8">
      <c r="A9" s="14" t="s">
        <v>25</v>
      </c>
      <c r="B9" s="16">
        <v>1700.0</v>
      </c>
      <c r="C9" s="22">
        <v>72545.0</v>
      </c>
      <c r="D9" s="16">
        <f>ROUND(C9, 4)*B9</f>
        <v>123326500</v>
      </c>
    </row>
    <row r="10" spans="1:8">
      <c r="A10" s="14" t="s">
        <v>26</v>
      </c>
      <c r="B10" s="16">
        <v>10.0</v>
      </c>
      <c r="C10" s="22">
        <v>44561.0</v>
      </c>
      <c r="D10" s="16">
        <f>ROUND(C10, 4)*B10</f>
        <v>445610</v>
      </c>
    </row>
    <row r="11" spans="1:8">
      <c r="A11" s="14" t="s">
        <v>27</v>
      </c>
      <c r="B11" s="16">
        <v>400000.0</v>
      </c>
      <c r="C11" s="22">
        <v>105.0</v>
      </c>
      <c r="D11" s="16">
        <f>ROUND(C11, 4)*B11</f>
        <v>42000000</v>
      </c>
    </row>
    <row r="12" spans="1:8">
      <c r="A12" s="14" t="s">
        <v>28</v>
      </c>
      <c r="B12" s="16">
        <v>350000.0</v>
      </c>
      <c r="C12" s="22">
        <v>159.0</v>
      </c>
      <c r="D12" s="16">
        <f>ROUND(C12, 4)*B12</f>
        <v>55650000</v>
      </c>
    </row>
    <row r="13" spans="1:8">
      <c r="A13" s="14" t="s">
        <v>29</v>
      </c>
      <c r="B13" s="16">
        <v>2200.0</v>
      </c>
      <c r="C13" s="22">
        <v>57929.0</v>
      </c>
      <c r="D13" s="16">
        <f>ROUND(C13, 4)*B13</f>
        <v>127443800</v>
      </c>
    </row>
    <row r="14" spans="1:8">
      <c r="A14" s="23" t="s">
        <v>14</v>
      </c>
      <c r="B14" s="16"/>
      <c r="C14" s="22"/>
      <c r="D14" s="24">
        <f>SUM(D4:D13)</f>
        <v>884727163</v>
      </c>
    </row>
  </sheetData>
  <mergeCells>
    <mergeCell ref="A1:B1"/>
    <mergeCell ref="A2:D2"/>
    <mergeCell ref="C1:D1"/>
    <mergeCell ref="A14:C14"/>
  </mergeCell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drawing r:id="rId1"/>
  <tableParts count="0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J51"/>
  <sheetViews>
    <sheetView tabSelected="0" workbookViewId="0" showGridLines="true" showRowColHeaders="1">
      <selection activeCell="I51" sqref="I51"/>
    </sheetView>
  </sheetViews>
  <sheetFormatPr defaultRowHeight="14.4" outlineLevelRow="0" outlineLevelCol="0"/>
  <cols>
    <col min="1" max="1" width="7.427" bestFit="true" customWidth="true" style="2"/>
    <col min="2" max="2" width="30" customWidth="true" style="2"/>
    <col min="3" max="3" width="18.995" bestFit="true" customWidth="true" style="2"/>
    <col min="4" max="4" width="136.11" bestFit="true" customWidth="true" style="2"/>
    <col min="5" max="5" width="15.139" bestFit="true" customWidth="true" style="2"/>
    <col min="6" max="6" width="17.71" bestFit="true" customWidth="true" style="2"/>
    <col min="7" max="7" width="13.854" bestFit="true" customWidth="true" style="10"/>
    <col min="8" max="8" width="16.425" bestFit="true" customWidth="true" style="2"/>
    <col min="9" max="9" width="16.425" bestFit="true" customWidth="true" style="10"/>
    <col min="10" max="10" width="9.10" hidden="true" style="0"/>
  </cols>
  <sheetData>
    <row r="1" spans="1:10" customHeight="1" ht="60">
      <c r="A1" s="4"/>
      <c r="B1" s="4"/>
      <c r="C1" s="4"/>
      <c r="D1" s="5" t="s">
        <v>30</v>
      </c>
      <c r="E1" s="1"/>
      <c r="F1" s="1"/>
      <c r="G1" s="7"/>
      <c r="H1" s="1"/>
      <c r="I1" s="7"/>
    </row>
    <row r="2" spans="1:10" customHeight="1" ht="70">
      <c r="A2" s="3" t="inlineStr">
        <is>
          <r>
            <rPr>
              <rFont val="Times New Roman"/>
              <b val="true"/>
              <i val="false"/>
              <strike val="false"/>
              <color rgb="FF000000"/>
              <sz val="11"/>
              <u val="none"/>
            </rPr>
            <t xml:space="preserve">Thông tin khách hàng:</t>
          </r>
          <r>
            <rPr>
              <rFont val="Times New Roman"/>
              <b val="false"/>
              <i val="false"/>
              <strike val="false"/>
              <color rgb="FF000000"/>
              <sz val="11"/>
              <u val="none"/>
            </rPr>
            <t xml:space="preserve">
Họ và tên: Thu Sương Lương
Số điện thoại: 0938527495
Ngày xuất báo giá: 03/11/2024</t>
          </r>
        </is>
      </c>
      <c r="B2" s="3"/>
      <c r="C2" s="3"/>
      <c r="D2" s="3"/>
      <c r="E2" s="3"/>
      <c r="F2" s="3"/>
      <c r="G2" s="8"/>
      <c r="H2" s="3"/>
      <c r="I2" s="8"/>
    </row>
    <row r="3" spans="1:10" customHeight="1" ht="60">
      <c r="A3" s="6" t="s">
        <v>2</v>
      </c>
      <c r="B3" s="6" t="s">
        <v>31</v>
      </c>
      <c r="C3" s="6" t="s">
        <v>32</v>
      </c>
      <c r="D3" s="6" t="s">
        <v>33</v>
      </c>
      <c r="E3" s="6" t="s">
        <v>34</v>
      </c>
      <c r="F3" s="6" t="s">
        <v>35</v>
      </c>
      <c r="G3" s="9" t="s">
        <v>17</v>
      </c>
      <c r="H3" s="6" t="s">
        <v>18</v>
      </c>
      <c r="I3" s="9" t="s">
        <v>19</v>
      </c>
    </row>
    <row r="4" spans="1:10" customHeight="1" ht="40">
      <c r="A4" s="11" t="s">
        <v>36</v>
      </c>
      <c r="B4" s="11"/>
      <c r="C4" s="11"/>
      <c r="D4" s="11"/>
      <c r="E4" s="11"/>
      <c r="F4" s="11"/>
      <c r="G4" s="17">
        <f>'Vật tư hoàn thiện'!J22</f>
        <v>86291042.76</v>
      </c>
      <c r="H4" s="12"/>
      <c r="I4" s="12"/>
    </row>
    <row r="5" spans="1:10" customHeight="1" ht="100">
      <c r="A5" s="13">
        <v>1</v>
      </c>
      <c r="B5" s="13"/>
      <c r="C5" s="14" t="s">
        <v>37</v>
      </c>
      <c r="D5" s="14" t="s">
        <v>38</v>
      </c>
      <c r="E5" s="13" t="s">
        <v>39</v>
      </c>
      <c r="F5" s="13" t="s">
        <v>40</v>
      </c>
      <c r="G5" s="16">
        <v>133424</v>
      </c>
      <c r="H5" s="15">
        <v>2.88</v>
      </c>
      <c r="I5" s="16">
        <f>ROUND(H5, 3)*G5</f>
        <v>384261.12</v>
      </c>
      <c r="J5" s="13"/>
    </row>
    <row r="6" spans="1:10" customHeight="1" ht="100">
      <c r="A6" s="13">
        <v>2</v>
      </c>
      <c r="B6" s="13"/>
      <c r="C6" s="14" t="s">
        <v>41</v>
      </c>
      <c r="D6" s="14" t="s">
        <v>42</v>
      </c>
      <c r="E6" s="13" t="s">
        <v>43</v>
      </c>
      <c r="F6" s="13" t="s">
        <v>44</v>
      </c>
      <c r="G6" s="16">
        <v>21600</v>
      </c>
      <c r="H6" s="15">
        <v>171</v>
      </c>
      <c r="I6" s="16">
        <f>ROUND(H6, 3)*G6</f>
        <v>3693600</v>
      </c>
      <c r="J6" s="13"/>
    </row>
    <row r="7" spans="1:10" customHeight="1" ht="100">
      <c r="A7" s="13">
        <v>3</v>
      </c>
      <c r="B7" s="13"/>
      <c r="C7" s="14" t="s">
        <v>45</v>
      </c>
      <c r="D7" s="14" t="s">
        <v>46</v>
      </c>
      <c r="E7" s="13" t="s">
        <v>47</v>
      </c>
      <c r="F7" s="13" t="s">
        <v>40</v>
      </c>
      <c r="G7" s="16">
        <v>175932</v>
      </c>
      <c r="H7" s="15">
        <v>36.48</v>
      </c>
      <c r="I7" s="16">
        <f>ROUND(H7, 3)*G7</f>
        <v>6417999.36</v>
      </c>
      <c r="J7" s="13"/>
    </row>
    <row r="8" spans="1:10" customHeight="1" ht="100">
      <c r="A8" s="13">
        <v>4</v>
      </c>
      <c r="B8" s="13"/>
      <c r="C8" s="14" t="s">
        <v>45</v>
      </c>
      <c r="D8" s="14" t="s">
        <v>48</v>
      </c>
      <c r="E8" s="13" t="s">
        <v>49</v>
      </c>
      <c r="F8" s="13" t="s">
        <v>40</v>
      </c>
      <c r="G8" s="16">
        <v>175932</v>
      </c>
      <c r="H8" s="15">
        <v>3.84</v>
      </c>
      <c r="I8" s="16">
        <f>ROUND(H8, 3)*G8</f>
        <v>675578.88</v>
      </c>
      <c r="J8" s="13"/>
    </row>
    <row r="9" spans="1:10" customHeight="1" ht="100">
      <c r="A9" s="13">
        <v>5</v>
      </c>
      <c r="B9" s="13"/>
      <c r="C9" s="14" t="s">
        <v>50</v>
      </c>
      <c r="D9" s="14" t="s">
        <v>51</v>
      </c>
      <c r="E9" s="13" t="s">
        <v>52</v>
      </c>
      <c r="F9" s="13" t="s">
        <v>40</v>
      </c>
      <c r="G9" s="16">
        <v>124416</v>
      </c>
      <c r="H9" s="15">
        <v>100.5</v>
      </c>
      <c r="I9" s="16">
        <f>ROUND(H9, 3)*G9</f>
        <v>12503808</v>
      </c>
      <c r="J9" s="13"/>
    </row>
    <row r="10" spans="1:10" customHeight="1" ht="100">
      <c r="A10" s="13">
        <v>6</v>
      </c>
      <c r="B10" s="13"/>
      <c r="C10" s="14" t="s">
        <v>37</v>
      </c>
      <c r="D10" s="14" t="s">
        <v>53</v>
      </c>
      <c r="E10" s="13" t="s">
        <v>54</v>
      </c>
      <c r="F10" s="13" t="s">
        <v>44</v>
      </c>
      <c r="G10" s="16">
        <v>25369</v>
      </c>
      <c r="H10" s="15">
        <v>1</v>
      </c>
      <c r="I10" s="16">
        <f>ROUND(H10, 3)*G10</f>
        <v>25369</v>
      </c>
      <c r="J10" s="13"/>
    </row>
    <row r="11" spans="1:10" customHeight="1" ht="100">
      <c r="A11" s="13">
        <v>7</v>
      </c>
      <c r="B11" s="13"/>
      <c r="C11" s="14" t="s">
        <v>37</v>
      </c>
      <c r="D11" s="14" t="s">
        <v>55</v>
      </c>
      <c r="E11" s="13" t="s">
        <v>56</v>
      </c>
      <c r="F11" s="13" t="s">
        <v>40</v>
      </c>
      <c r="G11" s="16">
        <v>131544</v>
      </c>
      <c r="H11" s="15">
        <v>7.2</v>
      </c>
      <c r="I11" s="16">
        <f>ROUND(H11, 3)*G11</f>
        <v>947116.8</v>
      </c>
      <c r="J11" s="13"/>
    </row>
    <row r="12" spans="1:10" customHeight="1" ht="100">
      <c r="A12" s="13">
        <v>8</v>
      </c>
      <c r="B12" s="13"/>
      <c r="C12" s="14" t="s">
        <v>37</v>
      </c>
      <c r="D12" s="14" t="s">
        <v>57</v>
      </c>
      <c r="E12" s="13" t="s">
        <v>58</v>
      </c>
      <c r="F12" s="13" t="s">
        <v>40</v>
      </c>
      <c r="G12" s="16">
        <v>133424</v>
      </c>
      <c r="H12" s="15">
        <v>4.32</v>
      </c>
      <c r="I12" s="16">
        <f>ROUND(H12, 3)*G12</f>
        <v>576391.68</v>
      </c>
      <c r="J12" s="13"/>
    </row>
    <row r="13" spans="1:10" customHeight="1" ht="100">
      <c r="A13" s="13">
        <v>9</v>
      </c>
      <c r="B13" s="13"/>
      <c r="C13" s="14" t="s">
        <v>37</v>
      </c>
      <c r="D13" s="14" t="s">
        <v>59</v>
      </c>
      <c r="E13" s="13" t="s">
        <v>60</v>
      </c>
      <c r="F13" s="13" t="s">
        <v>40</v>
      </c>
      <c r="G13" s="16">
        <v>131544</v>
      </c>
      <c r="H13" s="15">
        <v>10.08</v>
      </c>
      <c r="I13" s="16">
        <f>ROUND(H13, 3)*G13</f>
        <v>1325963.52</v>
      </c>
      <c r="J13" s="13"/>
    </row>
    <row r="14" spans="1:10" customHeight="1" ht="100">
      <c r="A14" s="13">
        <v>10</v>
      </c>
      <c r="B14" s="13"/>
      <c r="C14" s="14" t="s">
        <v>37</v>
      </c>
      <c r="D14" s="14" t="s">
        <v>61</v>
      </c>
      <c r="E14" s="13" t="s">
        <v>62</v>
      </c>
      <c r="F14" s="13" t="s">
        <v>44</v>
      </c>
      <c r="G14" s="16">
        <v>25369</v>
      </c>
      <c r="H14" s="15">
        <v>1</v>
      </c>
      <c r="I14" s="16">
        <f>ROUND(H14, 3)*G14</f>
        <v>25369</v>
      </c>
      <c r="J14" s="13"/>
    </row>
    <row r="15" spans="1:10" customHeight="1" ht="100">
      <c r="A15" s="13">
        <v>11</v>
      </c>
      <c r="B15" s="13"/>
      <c r="C15" s="14" t="s">
        <v>37</v>
      </c>
      <c r="D15" s="14" t="s">
        <v>63</v>
      </c>
      <c r="E15" s="13" t="s">
        <v>64</v>
      </c>
      <c r="F15" s="13" t="s">
        <v>40</v>
      </c>
      <c r="G15" s="16">
        <v>131544</v>
      </c>
      <c r="H15" s="15">
        <v>4.32</v>
      </c>
      <c r="I15" s="16">
        <f>ROUND(H15, 3)*G15</f>
        <v>568270.08</v>
      </c>
      <c r="J15" s="13"/>
    </row>
    <row r="16" spans="1:10" customHeight="1" ht="100">
      <c r="A16" s="13">
        <v>12</v>
      </c>
      <c r="B16" s="13"/>
      <c r="C16" s="14" t="s">
        <v>65</v>
      </c>
      <c r="D16" s="14" t="s">
        <v>66</v>
      </c>
      <c r="E16" s="13" t="s">
        <v>67</v>
      </c>
      <c r="F16" s="13" t="s">
        <v>40</v>
      </c>
      <c r="G16" s="16">
        <v>201204</v>
      </c>
      <c r="H16" s="15">
        <v>151.68</v>
      </c>
      <c r="I16" s="16">
        <f>ROUND(H16, 3)*G16</f>
        <v>30518622.72</v>
      </c>
      <c r="J16" s="13"/>
    </row>
    <row r="17" spans="1:10" customHeight="1" ht="100">
      <c r="A17" s="13">
        <v>13</v>
      </c>
      <c r="B17" s="13"/>
      <c r="C17" s="14" t="s">
        <v>68</v>
      </c>
      <c r="D17" s="14" t="s">
        <v>69</v>
      </c>
      <c r="E17" s="13" t="s">
        <v>70</v>
      </c>
      <c r="F17" s="13" t="s">
        <v>40</v>
      </c>
      <c r="G17" s="16">
        <v>145800</v>
      </c>
      <c r="H17" s="15">
        <v>5.76</v>
      </c>
      <c r="I17" s="16">
        <f>ROUND(H17, 3)*G17</f>
        <v>839808</v>
      </c>
      <c r="J17" s="13"/>
    </row>
    <row r="18" spans="1:10" customHeight="1" ht="100">
      <c r="A18" s="13">
        <v>14</v>
      </c>
      <c r="B18" s="13"/>
      <c r="C18" s="14" t="s">
        <v>71</v>
      </c>
      <c r="D18" s="14" t="s">
        <v>72</v>
      </c>
      <c r="E18" s="13" t="s">
        <v>73</v>
      </c>
      <c r="F18" s="13" t="s">
        <v>44</v>
      </c>
      <c r="G18" s="16">
        <v>38491</v>
      </c>
      <c r="H18" s="15">
        <v>54</v>
      </c>
      <c r="I18" s="16">
        <f>ROUND(H18, 3)*G18</f>
        <v>2078514</v>
      </c>
      <c r="J18" s="13"/>
    </row>
    <row r="19" spans="1:10" customHeight="1" ht="100">
      <c r="A19" s="13">
        <v>15</v>
      </c>
      <c r="B19" s="13"/>
      <c r="C19" s="14" t="s">
        <v>71</v>
      </c>
      <c r="D19" s="14" t="s">
        <v>74</v>
      </c>
      <c r="E19" s="13" t="s">
        <v>75</v>
      </c>
      <c r="F19" s="13" t="s">
        <v>40</v>
      </c>
      <c r="G19" s="16">
        <v>179820</v>
      </c>
      <c r="H19" s="15">
        <v>100.44</v>
      </c>
      <c r="I19" s="16">
        <f>ROUND(H19, 3)*G19</f>
        <v>18061120.8</v>
      </c>
      <c r="J19" s="13"/>
    </row>
    <row r="20" spans="1:10" customHeight="1" ht="100">
      <c r="A20" s="13">
        <v>16</v>
      </c>
      <c r="B20" s="13"/>
      <c r="C20" s="14" t="s">
        <v>71</v>
      </c>
      <c r="D20" s="14" t="s">
        <v>76</v>
      </c>
      <c r="E20" s="13" t="s">
        <v>77</v>
      </c>
      <c r="F20" s="13" t="s">
        <v>44</v>
      </c>
      <c r="G20" s="16">
        <v>38491</v>
      </c>
      <c r="H20" s="15">
        <v>5</v>
      </c>
      <c r="I20" s="16">
        <f>ROUND(H20, 3)*G20</f>
        <v>192455</v>
      </c>
      <c r="J20" s="13"/>
    </row>
    <row r="21" spans="1:10" customHeight="1" ht="100">
      <c r="A21" s="13">
        <v>17</v>
      </c>
      <c r="B21" s="13"/>
      <c r="C21" s="14" t="s">
        <v>71</v>
      </c>
      <c r="D21" s="14" t="s">
        <v>78</v>
      </c>
      <c r="E21" s="13" t="s">
        <v>79</v>
      </c>
      <c r="F21" s="13" t="s">
        <v>40</v>
      </c>
      <c r="G21" s="16">
        <v>179820</v>
      </c>
      <c r="H21" s="15">
        <v>41.04</v>
      </c>
      <c r="I21" s="16">
        <f>ROUND(H21, 3)*G21</f>
        <v>7379812.8</v>
      </c>
      <c r="J21" s="13"/>
    </row>
    <row r="22" spans="1:10" customHeight="1" ht="100">
      <c r="A22" s="13">
        <v>18</v>
      </c>
      <c r="B22" s="13"/>
      <c r="C22" s="14" t="s">
        <v>71</v>
      </c>
      <c r="D22" s="14" t="s">
        <v>80</v>
      </c>
      <c r="E22" s="13" t="s">
        <v>81</v>
      </c>
      <c r="F22" s="13" t="s">
        <v>44</v>
      </c>
      <c r="G22" s="16">
        <v>38491</v>
      </c>
      <c r="H22" s="15">
        <v>2</v>
      </c>
      <c r="I22" s="16">
        <f>ROUND(H22, 3)*G22</f>
        <v>76982</v>
      </c>
      <c r="J22" s="13">
        <f>SUM(I5:J22)</f>
        <v>86291042.76</v>
      </c>
    </row>
    <row r="23" spans="1:10" customHeight="1" ht="40">
      <c r="A23" s="11" t="s">
        <v>82</v>
      </c>
      <c r="B23" s="11"/>
      <c r="C23" s="11"/>
      <c r="D23" s="11"/>
      <c r="E23" s="11"/>
      <c r="F23" s="11"/>
      <c r="G23" s="17">
        <f>'Vật tư hoàn thiện'!J24</f>
        <v>39906650</v>
      </c>
      <c r="H23" s="12"/>
      <c r="I23" s="12"/>
    </row>
    <row r="24" spans="1:10" customHeight="1" ht="100">
      <c r="A24" s="13">
        <v>19</v>
      </c>
      <c r="B24" s="13"/>
      <c r="C24" s="14" t="s">
        <v>83</v>
      </c>
      <c r="D24" s="14" t="s">
        <v>84</v>
      </c>
      <c r="E24" s="13" t="s">
        <v>85</v>
      </c>
      <c r="F24" s="13" t="s">
        <v>86</v>
      </c>
      <c r="G24" s="16">
        <v>2100350</v>
      </c>
      <c r="H24" s="15">
        <v>19.0</v>
      </c>
      <c r="I24" s="16">
        <f>ROUND(H24, 3)*G24</f>
        <v>39906650</v>
      </c>
      <c r="J24" s="13">
        <f>I24</f>
        <v>39906650</v>
      </c>
    </row>
    <row r="25" spans="1:10" customHeight="1" ht="40">
      <c r="A25" s="11" t="s">
        <v>87</v>
      </c>
      <c r="B25" s="11"/>
      <c r="C25" s="11"/>
      <c r="D25" s="11"/>
      <c r="E25" s="11"/>
      <c r="F25" s="11"/>
      <c r="G25" s="17">
        <f>'Vật tư hoàn thiện'!J25</f>
        <v/>
      </c>
      <c r="H25" s="12"/>
      <c r="I25" s="12"/>
      <c r="J25">
        <f>I25</f>
        <v/>
      </c>
    </row>
    <row r="26" spans="1:10" customHeight="1" ht="40">
      <c r="A26" s="11" t="s">
        <v>88</v>
      </c>
      <c r="B26" s="11"/>
      <c r="C26" s="11"/>
      <c r="D26" s="11"/>
      <c r="E26" s="11"/>
      <c r="F26" s="11"/>
      <c r="G26" s="17">
        <f>'Vật tư hoàn thiện'!J26</f>
        <v/>
      </c>
      <c r="H26" s="12"/>
      <c r="I26" s="12"/>
      <c r="J26">
        <f>I26</f>
        <v/>
      </c>
    </row>
    <row r="27" spans="1:10" customHeight="1" ht="40">
      <c r="A27" s="11" t="s">
        <v>89</v>
      </c>
      <c r="B27" s="11"/>
      <c r="C27" s="11"/>
      <c r="D27" s="11"/>
      <c r="E27" s="11"/>
      <c r="F27" s="11"/>
      <c r="G27" s="17">
        <f>'Vật tư hoàn thiện'!J50</f>
        <v>528390280</v>
      </c>
      <c r="H27" s="12"/>
      <c r="I27" s="12"/>
    </row>
    <row r="28" spans="1:10" customHeight="1" ht="100">
      <c r="A28" s="13">
        <v>20</v>
      </c>
      <c r="B28" s="13"/>
      <c r="C28" s="14" t="s">
        <v>90</v>
      </c>
      <c r="D28" s="14" t="s">
        <v>91</v>
      </c>
      <c r="E28" s="13"/>
      <c r="F28" s="13" t="s">
        <v>92</v>
      </c>
      <c r="G28" s="16">
        <v>1150000.0</v>
      </c>
      <c r="H28" s="15">
        <v>17.6</v>
      </c>
      <c r="I28" s="16">
        <f>ROUND(H28, 3)*G28</f>
        <v>20240000</v>
      </c>
      <c r="J28" s="13"/>
    </row>
    <row r="29" spans="1:10" customHeight="1" ht="100">
      <c r="A29" s="13">
        <v>21</v>
      </c>
      <c r="B29" s="13"/>
      <c r="C29" s="14" t="s">
        <v>90</v>
      </c>
      <c r="D29" s="14" t="s">
        <v>93</v>
      </c>
      <c r="E29" s="13"/>
      <c r="F29" s="13" t="s">
        <v>92</v>
      </c>
      <c r="G29" s="16">
        <v>150000.0</v>
      </c>
      <c r="H29" s="15">
        <v>134.0</v>
      </c>
      <c r="I29" s="16">
        <f>ROUND(H29, 3)*G29</f>
        <v>20100000</v>
      </c>
      <c r="J29" s="13"/>
    </row>
    <row r="30" spans="1:10" customHeight="1" ht="100">
      <c r="A30" s="13">
        <v>22</v>
      </c>
      <c r="B30" s="13"/>
      <c r="C30" s="14" t="s">
        <v>90</v>
      </c>
      <c r="D30" s="14" t="s">
        <v>94</v>
      </c>
      <c r="E30" s="13"/>
      <c r="F30" s="13" t="s">
        <v>92</v>
      </c>
      <c r="G30" s="16">
        <v>2500000.0</v>
      </c>
      <c r="H30" s="15">
        <v>9.6</v>
      </c>
      <c r="I30" s="16">
        <f>ROUND(H30, 3)*G30</f>
        <v>24000000</v>
      </c>
      <c r="J30" s="13"/>
    </row>
    <row r="31" spans="1:10" customHeight="1" ht="100">
      <c r="A31" s="13">
        <v>23</v>
      </c>
      <c r="B31" s="13"/>
      <c r="C31" s="14" t="s">
        <v>90</v>
      </c>
      <c r="D31" s="14" t="s">
        <v>95</v>
      </c>
      <c r="E31" s="13"/>
      <c r="F31" s="13" t="s">
        <v>92</v>
      </c>
      <c r="G31" s="16">
        <v>1450000.0</v>
      </c>
      <c r="H31" s="15">
        <v>19.0</v>
      </c>
      <c r="I31" s="16">
        <f>ROUND(H31, 3)*G31</f>
        <v>27550000</v>
      </c>
      <c r="J31" s="13"/>
    </row>
    <row r="32" spans="1:10" customHeight="1" ht="100">
      <c r="A32" s="13">
        <v>24</v>
      </c>
      <c r="B32" s="13"/>
      <c r="C32" s="14" t="s">
        <v>90</v>
      </c>
      <c r="D32" s="14" t="s">
        <v>96</v>
      </c>
      <c r="E32" s="13"/>
      <c r="F32" s="13" t="s">
        <v>92</v>
      </c>
      <c r="G32" s="16">
        <v>800000.0</v>
      </c>
      <c r="H32" s="15">
        <v>27.0</v>
      </c>
      <c r="I32" s="16">
        <f>ROUND(H32, 3)*G32</f>
        <v>21600000</v>
      </c>
      <c r="J32" s="13"/>
    </row>
    <row r="33" spans="1:10" customHeight="1" ht="100">
      <c r="A33" s="13">
        <v>25</v>
      </c>
      <c r="B33" s="13"/>
      <c r="C33" s="14" t="s">
        <v>90</v>
      </c>
      <c r="D33" s="14" t="s">
        <v>97</v>
      </c>
      <c r="E33" s="13"/>
      <c r="F33" s="13" t="s">
        <v>40</v>
      </c>
      <c r="G33" s="16">
        <v>271000.0</v>
      </c>
      <c r="H33" s="15">
        <v>42.0</v>
      </c>
      <c r="I33" s="16">
        <f>ROUND(H33, 3)*G33</f>
        <v>11382000</v>
      </c>
      <c r="J33" s="13"/>
    </row>
    <row r="34" spans="1:10" customHeight="1" ht="100">
      <c r="A34" s="13">
        <v>26</v>
      </c>
      <c r="B34" s="13"/>
      <c r="C34" s="14" t="s">
        <v>90</v>
      </c>
      <c r="D34" s="14" t="s">
        <v>98</v>
      </c>
      <c r="E34" s="13"/>
      <c r="F34" s="13" t="s">
        <v>40</v>
      </c>
      <c r="G34" s="16">
        <v>1600000.0</v>
      </c>
      <c r="H34" s="15">
        <v>34.0</v>
      </c>
      <c r="I34" s="16">
        <f>ROUND(H34, 3)*G34</f>
        <v>54400000</v>
      </c>
      <c r="J34" s="13"/>
    </row>
    <row r="35" spans="1:10" customHeight="1" ht="100">
      <c r="A35" s="13">
        <v>27</v>
      </c>
      <c r="B35" s="13"/>
      <c r="C35" s="14" t="s">
        <v>90</v>
      </c>
      <c r="D35" s="14" t="s">
        <v>99</v>
      </c>
      <c r="E35" s="13"/>
      <c r="F35" s="13" t="s">
        <v>40</v>
      </c>
      <c r="G35" s="16">
        <v>2500000.0</v>
      </c>
      <c r="H35" s="15">
        <v>4.6</v>
      </c>
      <c r="I35" s="16">
        <f>ROUND(H35, 3)*G35</f>
        <v>11500000</v>
      </c>
      <c r="J35" s="13"/>
    </row>
    <row r="36" spans="1:10" customHeight="1" ht="100">
      <c r="A36" s="13">
        <v>28</v>
      </c>
      <c r="B36" s="13"/>
      <c r="C36" s="14" t="s">
        <v>90</v>
      </c>
      <c r="D36" s="14" t="s">
        <v>100</v>
      </c>
      <c r="E36" s="13"/>
      <c r="F36" s="13" t="s">
        <v>101</v>
      </c>
      <c r="G36" s="16">
        <v>13580000.0</v>
      </c>
      <c r="H36" s="15">
        <v>1.0</v>
      </c>
      <c r="I36" s="16">
        <f>ROUND(H36, 3)*G36</f>
        <v>13580000</v>
      </c>
      <c r="J36" s="13"/>
    </row>
    <row r="37" spans="1:10" customHeight="1" ht="100">
      <c r="A37" s="13">
        <v>29</v>
      </c>
      <c r="B37" s="13"/>
      <c r="C37" s="14" t="s">
        <v>90</v>
      </c>
      <c r="D37" s="14" t="s">
        <v>102</v>
      </c>
      <c r="E37" s="13"/>
      <c r="F37" s="13" t="s">
        <v>40</v>
      </c>
      <c r="G37" s="16">
        <v>2500000.0</v>
      </c>
      <c r="H37" s="15">
        <v>15.3</v>
      </c>
      <c r="I37" s="16">
        <f>ROUND(H37, 3)*G37</f>
        <v>38250000</v>
      </c>
      <c r="J37" s="13"/>
    </row>
    <row r="38" spans="1:10" customHeight="1" ht="100">
      <c r="A38" s="13">
        <v>30</v>
      </c>
      <c r="B38" s="13"/>
      <c r="C38" s="14" t="s">
        <v>90</v>
      </c>
      <c r="D38" s="14" t="s">
        <v>103</v>
      </c>
      <c r="E38" s="13"/>
      <c r="F38" s="13" t="s">
        <v>104</v>
      </c>
      <c r="G38" s="16">
        <v>693000.0</v>
      </c>
      <c r="H38" s="15">
        <v>8.0</v>
      </c>
      <c r="I38" s="16">
        <f>ROUND(H38, 3)*G38</f>
        <v>5544000</v>
      </c>
      <c r="J38" s="13"/>
    </row>
    <row r="39" spans="1:10" customHeight="1" ht="100">
      <c r="A39" s="13">
        <v>31</v>
      </c>
      <c r="B39" s="13"/>
      <c r="C39" s="14" t="s">
        <v>90</v>
      </c>
      <c r="D39" s="14" t="s">
        <v>105</v>
      </c>
      <c r="E39" s="13"/>
      <c r="F39" s="13" t="s">
        <v>104</v>
      </c>
      <c r="G39" s="16">
        <v>3150000.0</v>
      </c>
      <c r="H39" s="15">
        <v>6.0</v>
      </c>
      <c r="I39" s="16">
        <f>ROUND(H39, 3)*G39</f>
        <v>18900000</v>
      </c>
      <c r="J39" s="13"/>
    </row>
    <row r="40" spans="1:10" customHeight="1" ht="100">
      <c r="A40" s="13">
        <v>32</v>
      </c>
      <c r="B40" s="13"/>
      <c r="C40" s="14" t="s">
        <v>90</v>
      </c>
      <c r="D40" s="14" t="s">
        <v>106</v>
      </c>
      <c r="E40" s="13"/>
      <c r="F40" s="13" t="s">
        <v>104</v>
      </c>
      <c r="G40" s="16">
        <v>2650000.0</v>
      </c>
      <c r="H40" s="15">
        <v>8.0</v>
      </c>
      <c r="I40" s="16">
        <f>ROUND(H40, 3)*G40</f>
        <v>21200000</v>
      </c>
      <c r="J40" s="13"/>
    </row>
    <row r="41" spans="1:10" customHeight="1" ht="100">
      <c r="A41" s="13">
        <v>33</v>
      </c>
      <c r="B41" s="13"/>
      <c r="C41" s="14" t="s">
        <v>90</v>
      </c>
      <c r="D41" s="14" t="s">
        <v>107</v>
      </c>
      <c r="E41" s="13"/>
      <c r="F41" s="13" t="s">
        <v>104</v>
      </c>
      <c r="G41" s="16">
        <v>4300000.0</v>
      </c>
      <c r="H41" s="15">
        <v>5.0</v>
      </c>
      <c r="I41" s="16">
        <f>ROUND(H41, 3)*G41</f>
        <v>21500000</v>
      </c>
      <c r="J41" s="13"/>
    </row>
    <row r="42" spans="1:10" customHeight="1" ht="100">
      <c r="A42" s="13">
        <v>34</v>
      </c>
      <c r="B42" s="13"/>
      <c r="C42" s="14" t="s">
        <v>90</v>
      </c>
      <c r="D42" s="14" t="s">
        <v>108</v>
      </c>
      <c r="E42" s="13"/>
      <c r="F42" s="13" t="s">
        <v>104</v>
      </c>
      <c r="G42" s="16">
        <v>2680000.0</v>
      </c>
      <c r="H42" s="15">
        <v>1.0</v>
      </c>
      <c r="I42" s="16">
        <f>ROUND(H42, 3)*G42</f>
        <v>2680000</v>
      </c>
      <c r="J42" s="13"/>
    </row>
    <row r="43" spans="1:10" customHeight="1" ht="100">
      <c r="A43" s="13">
        <v>35</v>
      </c>
      <c r="B43" s="13"/>
      <c r="C43" s="14" t="s">
        <v>90</v>
      </c>
      <c r="D43" s="14" t="s">
        <v>109</v>
      </c>
      <c r="E43" s="13"/>
      <c r="F43" s="13" t="s">
        <v>110</v>
      </c>
      <c r="G43" s="16">
        <v>312550.0</v>
      </c>
      <c r="H43" s="15">
        <v>139.0</v>
      </c>
      <c r="I43" s="16">
        <f>ROUND(H43, 3)*G43</f>
        <v>43444450</v>
      </c>
      <c r="J43" s="13"/>
    </row>
    <row r="44" spans="1:10" customHeight="1" ht="100">
      <c r="A44" s="13">
        <v>36</v>
      </c>
      <c r="B44" s="13"/>
      <c r="C44" s="14" t="s">
        <v>90</v>
      </c>
      <c r="D44" s="14" t="s">
        <v>111</v>
      </c>
      <c r="E44" s="13"/>
      <c r="F44" s="13" t="s">
        <v>112</v>
      </c>
      <c r="G44" s="16">
        <v>52990.0</v>
      </c>
      <c r="H44" s="15">
        <v>637.0</v>
      </c>
      <c r="I44" s="16">
        <f>ROUND(H44, 3)*G44</f>
        <v>33754630</v>
      </c>
      <c r="J44" s="13"/>
    </row>
    <row r="45" spans="1:10" customHeight="1" ht="100">
      <c r="A45" s="13">
        <v>37</v>
      </c>
      <c r="B45" s="13"/>
      <c r="C45" s="14" t="s">
        <v>90</v>
      </c>
      <c r="D45" s="14" t="s">
        <v>113</v>
      </c>
      <c r="E45" s="13"/>
      <c r="F45" s="13" t="s">
        <v>112</v>
      </c>
      <c r="G45" s="16">
        <v>28400.0</v>
      </c>
      <c r="H45" s="15">
        <v>328.0</v>
      </c>
      <c r="I45" s="16">
        <f>ROUND(H45, 3)*G45</f>
        <v>9315200</v>
      </c>
      <c r="J45" s="13"/>
    </row>
    <row r="46" spans="1:10" customHeight="1" ht="100">
      <c r="A46" s="13">
        <v>38</v>
      </c>
      <c r="B46" s="13"/>
      <c r="C46" s="14" t="s">
        <v>90</v>
      </c>
      <c r="D46" s="14" t="s">
        <v>114</v>
      </c>
      <c r="E46" s="13"/>
      <c r="F46" s="13" t="s">
        <v>40</v>
      </c>
      <c r="G46" s="16">
        <v>2500000.0</v>
      </c>
      <c r="H46" s="15">
        <v>7.9</v>
      </c>
      <c r="I46" s="16">
        <f>ROUND(H46, 3)*G46</f>
        <v>19750000</v>
      </c>
      <c r="J46" s="13"/>
    </row>
    <row r="47" spans="1:10" customHeight="1" ht="100">
      <c r="A47" s="13">
        <v>39</v>
      </c>
      <c r="B47" s="13"/>
      <c r="C47" s="14" t="s">
        <v>90</v>
      </c>
      <c r="D47" s="14" t="s">
        <v>115</v>
      </c>
      <c r="E47" s="13"/>
      <c r="F47" s="13" t="s">
        <v>40</v>
      </c>
      <c r="G47" s="16">
        <v>2200000.0</v>
      </c>
      <c r="H47" s="15">
        <v>12.3</v>
      </c>
      <c r="I47" s="16">
        <f>ROUND(H47, 3)*G47</f>
        <v>27060000</v>
      </c>
      <c r="J47" s="13"/>
    </row>
    <row r="48" spans="1:10" customHeight="1" ht="100">
      <c r="A48" s="13">
        <v>40</v>
      </c>
      <c r="B48" s="13"/>
      <c r="C48" s="14" t="s">
        <v>90</v>
      </c>
      <c r="D48" s="14" t="s">
        <v>116</v>
      </c>
      <c r="E48" s="13"/>
      <c r="F48" s="13" t="s">
        <v>40</v>
      </c>
      <c r="G48" s="16">
        <v>2500000.0</v>
      </c>
      <c r="H48" s="15">
        <v>7.9</v>
      </c>
      <c r="I48" s="16">
        <f>ROUND(H48, 3)*G48</f>
        <v>19750000</v>
      </c>
      <c r="J48" s="13"/>
    </row>
    <row r="49" spans="1:10" customHeight="1" ht="100">
      <c r="A49" s="13">
        <v>41</v>
      </c>
      <c r="B49" s="13"/>
      <c r="C49" s="14" t="s">
        <v>90</v>
      </c>
      <c r="D49" s="14" t="s">
        <v>117</v>
      </c>
      <c r="E49" s="13"/>
      <c r="F49" s="13" t="s">
        <v>40</v>
      </c>
      <c r="G49" s="16">
        <v>2500000.0</v>
      </c>
      <c r="H49" s="15">
        <v>20.0</v>
      </c>
      <c r="I49" s="16">
        <f>ROUND(H49, 3)*G49</f>
        <v>50000000</v>
      </c>
      <c r="J49" s="13"/>
    </row>
    <row r="50" spans="1:10" customHeight="1" ht="100">
      <c r="A50" s="13">
        <v>42</v>
      </c>
      <c r="B50" s="13"/>
      <c r="C50" s="14" t="s">
        <v>90</v>
      </c>
      <c r="D50" s="14" t="s">
        <v>118</v>
      </c>
      <c r="E50" s="13"/>
      <c r="F50" s="13" t="s">
        <v>101</v>
      </c>
      <c r="G50" s="16">
        <v>12890000.0</v>
      </c>
      <c r="H50" s="15">
        <v>1.0</v>
      </c>
      <c r="I50" s="16">
        <f>ROUND(H50, 3)*G50</f>
        <v>12890000</v>
      </c>
      <c r="J50" s="13">
        <f>SUM(I28:J50)</f>
        <v>528390280</v>
      </c>
    </row>
    <row r="51" spans="1:10">
      <c r="A51" s="18" t="s">
        <v>14</v>
      </c>
      <c r="I51" s="19">
        <f>SUM(I5:I50)</f>
        <v>654587972.76</v>
      </c>
    </row>
  </sheetData>
  <mergeCells>
    <mergeCell ref="A1:C1"/>
    <mergeCell ref="A2:I2"/>
    <mergeCell ref="D1:I1"/>
    <mergeCell ref="A4:F4"/>
    <mergeCell ref="G4:I4"/>
    <mergeCell ref="A23:F23"/>
    <mergeCell ref="G23:I23"/>
    <mergeCell ref="A25:F25"/>
    <mergeCell ref="G25:I25"/>
    <mergeCell ref="A26:F26"/>
    <mergeCell ref="G26:I26"/>
    <mergeCell ref="A27:F27"/>
    <mergeCell ref="G27:I27"/>
    <mergeCell ref="A51:H51"/>
  </mergeCell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drawing r:id="rId1"/>
  <tableParts count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Báo giá tổng hợp</vt:lpstr>
      <vt:lpstr>Báo giá phần thô</vt:lpstr>
      <vt:lpstr>Vật tư hoàn thiện</vt:lpstr>
    </vt:vector>
  </TitlesOfParts>
  <Company/>
  <Manager/>
  <LinksUpToDate>false</LinksUpToDate>
  <SharedDoc>false</SharedDoc>
  <HyperlinkBase/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2024-11-03T22:57:08+07:00</dcterms:created>
  <dcterms:modified xsi:type="dcterms:W3CDTF">2024-11-03T22:57:08+07:00</dcterms:modified>
  <dc:title>Untitled Spreadsheet</dc:title>
  <dc:description/>
  <dc:subject/>
  <cp:keywords/>
  <cp:category/>
</cp:coreProperties>
</file>